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Zámutov MK 2018\Nové VO\"/>
    </mc:Choice>
  </mc:AlternateContent>
  <bookViews>
    <workbookView xWindow="0" yWindow="0" windowWidth="17970" windowHeight="7635"/>
  </bookViews>
  <sheets>
    <sheet name="Rekapitulácia" sheetId="1" r:id="rId1"/>
    <sheet name="Krycí list stavby" sheetId="2" r:id="rId2"/>
    <sheet name="Kryci_list 13168" sheetId="3" r:id="rId3"/>
    <sheet name="Rekap 13168" sheetId="4" r:id="rId4"/>
    <sheet name="SO 13168" sheetId="5" r:id="rId5"/>
  </sheets>
  <definedNames>
    <definedName name="_xlnm.Print_Titles" localSheetId="3">'Rekap 13168'!$9:$9</definedName>
    <definedName name="_xlnm.Print_Titles" localSheetId="4">'SO 13168'!$8:$8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F17" i="2"/>
  <c r="E17" i="2"/>
  <c r="D17" i="2"/>
  <c r="F8" i="1"/>
  <c r="J16" i="2" s="1"/>
  <c r="J20" i="2" s="1"/>
  <c r="D8" i="1"/>
  <c r="J18" i="2" s="1"/>
  <c r="E7" i="1"/>
  <c r="E8" i="1" s="1"/>
  <c r="J17" i="2" s="1"/>
  <c r="J17" i="3"/>
  <c r="K7" i="1"/>
  <c r="I30" i="3"/>
  <c r="J30" i="3" s="1"/>
  <c r="Z76" i="5"/>
  <c r="S73" i="5"/>
  <c r="F16" i="4" s="1"/>
  <c r="P73" i="5"/>
  <c r="E16" i="4" s="1"/>
  <c r="M73" i="5"/>
  <c r="C16" i="4" s="1"/>
  <c r="K72" i="5"/>
  <c r="J72" i="5"/>
  <c r="L72" i="5"/>
  <c r="L73" i="5" s="1"/>
  <c r="B16" i="4" s="1"/>
  <c r="I72" i="5"/>
  <c r="I73" i="5" s="1"/>
  <c r="D16" i="4" s="1"/>
  <c r="S69" i="5"/>
  <c r="F15" i="4" s="1"/>
  <c r="K68" i="5"/>
  <c r="J68" i="5"/>
  <c r="P68" i="5"/>
  <c r="M68" i="5"/>
  <c r="I68" i="5"/>
  <c r="K67" i="5"/>
  <c r="J67" i="5"/>
  <c r="P67" i="5"/>
  <c r="M67" i="5"/>
  <c r="I67" i="5"/>
  <c r="K66" i="5"/>
  <c r="J66" i="5"/>
  <c r="P66" i="5"/>
  <c r="M66" i="5"/>
  <c r="I66" i="5"/>
  <c r="K65" i="5"/>
  <c r="J65" i="5"/>
  <c r="M65" i="5"/>
  <c r="M69" i="5" s="1"/>
  <c r="C15" i="4" s="1"/>
  <c r="I65" i="5"/>
  <c r="K64" i="5"/>
  <c r="J64" i="5"/>
  <c r="L64" i="5"/>
  <c r="I64" i="5"/>
  <c r="K63" i="5"/>
  <c r="J63" i="5"/>
  <c r="P63" i="5"/>
  <c r="L63" i="5"/>
  <c r="I63" i="5"/>
  <c r="K62" i="5"/>
  <c r="J62" i="5"/>
  <c r="L62" i="5"/>
  <c r="I62" i="5"/>
  <c r="K61" i="5"/>
  <c r="J61" i="5"/>
  <c r="L61" i="5"/>
  <c r="I61" i="5"/>
  <c r="K60" i="5"/>
  <c r="J60" i="5"/>
  <c r="L60" i="5"/>
  <c r="I60" i="5"/>
  <c r="K59" i="5"/>
  <c r="J59" i="5"/>
  <c r="P59" i="5"/>
  <c r="L59" i="5"/>
  <c r="I59" i="5"/>
  <c r="K58" i="5"/>
  <c r="J58" i="5"/>
  <c r="P58" i="5"/>
  <c r="L58" i="5"/>
  <c r="I58" i="5"/>
  <c r="K57" i="5"/>
  <c r="J57" i="5"/>
  <c r="P57" i="5"/>
  <c r="L57" i="5"/>
  <c r="I57" i="5"/>
  <c r="K56" i="5"/>
  <c r="J56" i="5"/>
  <c r="P56" i="5"/>
  <c r="P69" i="5" s="1"/>
  <c r="E15" i="4" s="1"/>
  <c r="L56" i="5"/>
  <c r="I56" i="5"/>
  <c r="I69" i="5" s="1"/>
  <c r="D15" i="4" s="1"/>
  <c r="F14" i="4"/>
  <c r="S53" i="5"/>
  <c r="K52" i="5"/>
  <c r="J52" i="5"/>
  <c r="P52" i="5"/>
  <c r="M52" i="5"/>
  <c r="I52" i="5"/>
  <c r="K51" i="5"/>
  <c r="J51" i="5"/>
  <c r="P51" i="5"/>
  <c r="M51" i="5"/>
  <c r="I51" i="5"/>
  <c r="K50" i="5"/>
  <c r="J50" i="5"/>
  <c r="L50" i="5"/>
  <c r="I50" i="5"/>
  <c r="K49" i="5"/>
  <c r="J49" i="5"/>
  <c r="L49" i="5"/>
  <c r="I49" i="5"/>
  <c r="K48" i="5"/>
  <c r="J48" i="5"/>
  <c r="P48" i="5"/>
  <c r="P53" i="5" s="1"/>
  <c r="E14" i="4" s="1"/>
  <c r="L48" i="5"/>
  <c r="L53" i="5" s="1"/>
  <c r="B14" i="4" s="1"/>
  <c r="I48" i="5"/>
  <c r="F13" i="4"/>
  <c r="S45" i="5"/>
  <c r="H45" i="5"/>
  <c r="M45" i="5"/>
  <c r="C13" i="4" s="1"/>
  <c r="K44" i="5"/>
  <c r="J44" i="5"/>
  <c r="L44" i="5"/>
  <c r="I44" i="5"/>
  <c r="K43" i="5"/>
  <c r="J43" i="5"/>
  <c r="P43" i="5"/>
  <c r="L43" i="5"/>
  <c r="I43" i="5"/>
  <c r="K42" i="5"/>
  <c r="J42" i="5"/>
  <c r="P42" i="5"/>
  <c r="L42" i="5"/>
  <c r="I42" i="5"/>
  <c r="K41" i="5"/>
  <c r="J41" i="5"/>
  <c r="P41" i="5"/>
  <c r="L41" i="5"/>
  <c r="I41" i="5"/>
  <c r="K40" i="5"/>
  <c r="J40" i="5"/>
  <c r="P40" i="5"/>
  <c r="L40" i="5"/>
  <c r="I40" i="5"/>
  <c r="K39" i="5"/>
  <c r="J39" i="5"/>
  <c r="P39" i="5"/>
  <c r="L39" i="5"/>
  <c r="I39" i="5"/>
  <c r="K38" i="5"/>
  <c r="J38" i="5"/>
  <c r="P38" i="5"/>
  <c r="L38" i="5"/>
  <c r="I38" i="5"/>
  <c r="K37" i="5"/>
  <c r="J37" i="5"/>
  <c r="P37" i="5"/>
  <c r="L37" i="5"/>
  <c r="I37" i="5"/>
  <c r="K36" i="5"/>
  <c r="J36" i="5"/>
  <c r="P36" i="5"/>
  <c r="L36" i="5"/>
  <c r="I36" i="5"/>
  <c r="K35" i="5"/>
  <c r="J35" i="5"/>
  <c r="P35" i="5"/>
  <c r="L35" i="5"/>
  <c r="I35" i="5"/>
  <c r="K34" i="5"/>
  <c r="J34" i="5"/>
  <c r="P34" i="5"/>
  <c r="L34" i="5"/>
  <c r="I34" i="5"/>
  <c r="K33" i="5"/>
  <c r="J33" i="5"/>
  <c r="P33" i="5"/>
  <c r="L33" i="5"/>
  <c r="I33" i="5"/>
  <c r="K32" i="5"/>
  <c r="J32" i="5"/>
  <c r="P32" i="5"/>
  <c r="P45" i="5" s="1"/>
  <c r="E13" i="4" s="1"/>
  <c r="L32" i="5"/>
  <c r="L45" i="5" s="1"/>
  <c r="B13" i="4" s="1"/>
  <c r="I32" i="5"/>
  <c r="C12" i="4"/>
  <c r="S29" i="5"/>
  <c r="F12" i="4" s="1"/>
  <c r="H29" i="5"/>
  <c r="M29" i="5"/>
  <c r="K28" i="5"/>
  <c r="J28" i="5"/>
  <c r="P28" i="5"/>
  <c r="P29" i="5" s="1"/>
  <c r="E12" i="4" s="1"/>
  <c r="L28" i="5"/>
  <c r="L29" i="5" s="1"/>
  <c r="B12" i="4" s="1"/>
  <c r="I28" i="5"/>
  <c r="I29" i="5" s="1"/>
  <c r="D12" i="4" s="1"/>
  <c r="S25" i="5"/>
  <c r="S75" i="5" s="1"/>
  <c r="F17" i="4" s="1"/>
  <c r="K24" i="5"/>
  <c r="J24" i="5"/>
  <c r="P24" i="5"/>
  <c r="M24" i="5"/>
  <c r="H25" i="5" s="1"/>
  <c r="I24" i="5"/>
  <c r="K23" i="5"/>
  <c r="J23" i="5"/>
  <c r="L23" i="5"/>
  <c r="I23" i="5"/>
  <c r="K22" i="5"/>
  <c r="J22" i="5"/>
  <c r="P22" i="5"/>
  <c r="L22" i="5"/>
  <c r="I22" i="5"/>
  <c r="K21" i="5"/>
  <c r="J21" i="5"/>
  <c r="L21" i="5"/>
  <c r="I21" i="5"/>
  <c r="K20" i="5"/>
  <c r="J20" i="5"/>
  <c r="L20" i="5"/>
  <c r="I20" i="5"/>
  <c r="K19" i="5"/>
  <c r="J19" i="5"/>
  <c r="L19" i="5"/>
  <c r="I19" i="5"/>
  <c r="K18" i="5"/>
  <c r="J18" i="5"/>
  <c r="L18" i="5"/>
  <c r="I18" i="5"/>
  <c r="K17" i="5"/>
  <c r="J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76" i="5" s="1"/>
  <c r="J11" i="5"/>
  <c r="L11" i="5"/>
  <c r="I11" i="5"/>
  <c r="J20" i="3"/>
  <c r="I45" i="5" l="1"/>
  <c r="D13" i="4" s="1"/>
  <c r="I53" i="5"/>
  <c r="D14" i="4" s="1"/>
  <c r="H53" i="5"/>
  <c r="L69" i="5"/>
  <c r="B15" i="4" s="1"/>
  <c r="L25" i="5"/>
  <c r="B11" i="4" s="1"/>
  <c r="M53" i="5"/>
  <c r="C14" i="4" s="1"/>
  <c r="H69" i="5"/>
  <c r="L75" i="5"/>
  <c r="B17" i="4" s="1"/>
  <c r="D16" i="3" s="1"/>
  <c r="D16" i="2" s="1"/>
  <c r="S76" i="5"/>
  <c r="F19" i="4" s="1"/>
  <c r="I25" i="5"/>
  <c r="D11" i="4" s="1"/>
  <c r="M25" i="5"/>
  <c r="C11" i="4" s="1"/>
  <c r="P25" i="5"/>
  <c r="E11" i="4" s="1"/>
  <c r="F11" i="4"/>
  <c r="H75" i="5"/>
  <c r="L76" i="5" l="1"/>
  <c r="B19" i="4" s="1"/>
  <c r="P75" i="5"/>
  <c r="E17" i="4" s="1"/>
  <c r="I75" i="5"/>
  <c r="D17" i="4" s="1"/>
  <c r="F16" i="3" s="1"/>
  <c r="F16" i="2" s="1"/>
  <c r="F20" i="2" s="1"/>
  <c r="P76" i="5"/>
  <c r="E19" i="4" s="1"/>
  <c r="H76" i="5"/>
  <c r="M75" i="5"/>
  <c r="I76" i="5"/>
  <c r="D19" i="4" l="1"/>
  <c r="B7" i="1"/>
  <c r="J24" i="3"/>
  <c r="J24" i="2" s="1"/>
  <c r="J23" i="3"/>
  <c r="J23" i="2" s="1"/>
  <c r="F22" i="3"/>
  <c r="F22" i="2" s="1"/>
  <c r="J22" i="3"/>
  <c r="J22" i="2" s="1"/>
  <c r="F23" i="3"/>
  <c r="F23" i="2" s="1"/>
  <c r="F24" i="3"/>
  <c r="F24" i="2" s="1"/>
  <c r="F20" i="3"/>
  <c r="C17" i="4"/>
  <c r="E16" i="3" s="1"/>
  <c r="E16" i="2" s="1"/>
  <c r="M76" i="5"/>
  <c r="C19" i="4" s="1"/>
  <c r="J26" i="2" l="1"/>
  <c r="J28" i="2" s="1"/>
  <c r="B8" i="1"/>
  <c r="J26" i="3"/>
  <c r="C7" i="1" s="1"/>
  <c r="C8" i="1" s="1"/>
  <c r="G7" i="1" l="1"/>
  <c r="G8" i="1" s="1"/>
  <c r="J28" i="3"/>
  <c r="I29" i="3"/>
  <c r="J29" i="3" s="1"/>
  <c r="J31" i="3" s="1"/>
  <c r="B9" i="1" l="1"/>
  <c r="B10" i="1"/>
  <c r="G10" i="1" l="1"/>
  <c r="I30" i="2"/>
  <c r="J30" i="2" s="1"/>
  <c r="G9" i="1"/>
  <c r="I29" i="2"/>
  <c r="J29" i="2" s="1"/>
  <c r="J31" i="2" s="1"/>
  <c r="G11" i="1" l="1"/>
</calcChain>
</file>

<file path=xl/sharedStrings.xml><?xml version="1.0" encoding="utf-8"?>
<sst xmlns="http://schemas.openxmlformats.org/spreadsheetml/2006/main" count="377" uniqueCount="201">
  <si>
    <t>Rekapitulácia rozpočtu</t>
  </si>
  <si>
    <t>Stavba REKONŠTRUKCIA MIESTNEJ KOMUNIKÁCIE A CHODNÍKA v obci Zámutov (od Sukovského po náučný chodník)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</si>
  <si>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</si>
  <si>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</si>
  <si>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</si>
  <si>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</si>
  <si>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</si>
  <si>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</si>
  <si>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</si>
  <si>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</si>
  <si>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</si>
  <si>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</si>
  <si>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 xml:space="preserve"> Vlastný</t>
  </si>
  <si>
    <t>Krycí list rozpočtu</t>
  </si>
  <si>
    <t xml:space="preserve">Miesto:  </t>
  </si>
  <si>
    <t>Objekt  Vlastný</t>
  </si>
  <si>
    <t xml:space="preserve">Ks: </t>
  </si>
  <si>
    <t xml:space="preserve">Zákazka: </t>
  </si>
  <si>
    <t>Spracoval: Ing. Ján Halgaš</t>
  </si>
  <si>
    <t xml:space="preserve">Dňa </t>
  </si>
  <si>
    <t>09.08.2018</t>
  </si>
  <si>
    <t>Odberateľ: Obec Zámutov</t>
  </si>
  <si>
    <t xml:space="preserve">IČO: </t>
  </si>
  <si>
    <t xml:space="preserve">DIČ: </t>
  </si>
  <si>
    <t xml:space="preserve">Dodávateľ: </t>
  </si>
  <si>
    <t>Projektant: Ing. Anton Pavúk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</si>
  <si>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</si>
  <si>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</si>
  <si>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</si>
  <si>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</si>
  <si>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</si>
  <si>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</si>
  <si>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</si>
  <si>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</si>
  <si>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</si>
  <si>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</si>
  <si>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</si>
  <si>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</si>
  <si>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</si>
  <si>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</si>
  <si>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</si>
  <si>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</si>
  <si>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</si>
  <si>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</si>
  <si>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</si>
  <si>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</si>
  <si>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</si>
  <si>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</si>
  <si>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</si>
  <si>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</si>
  <si>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</si>
  <si>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</si>
  <si>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</si>
  <si>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</si>
  <si>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</si>
  <si>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</si>
  <si>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</si>
  <si>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</si>
  <si>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</si>
  <si>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</si>
  <si>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</si>
  <si>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</si>
  <si>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09.08.2018</t>
  </si>
  <si>
    <t>Prehľad rozpočtových nákladov</t>
  </si>
  <si>
    <t>Práce HSV</t>
  </si>
  <si>
    <t>ZEMNÉ PRÁCE</t>
  </si>
  <si>
    <t>VODOROVNÉ KONŠTRUKCIE</t>
  </si>
  <si>
    <t>SPEVNENÉ PLOCHY</t>
  </si>
  <si>
    <t>POTRUBNÉ ROZVODY</t>
  </si>
  <si>
    <t>OSTATNÉ PRÁCE</t>
  </si>
  <si>
    <t>PRESUNY HMÔT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</si>
  <si>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</si>
  <si>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</si>
  <si>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</si>
  <si>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</si>
  <si>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</si>
  <si>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</si>
  <si>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</si>
  <si>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</si>
  <si>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</si>
  <si>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</si>
  <si>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</si>
  <si>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 1/A 1</t>
  </si>
  <si>
    <t xml:space="preserve"> 131201201</t>
  </si>
  <si>
    <t>Výkop zapaženej jamy v hornine 3, do 100 m3</t>
  </si>
  <si>
    <t>m3</t>
  </si>
  <si>
    <t xml:space="preserve"> 131201209</t>
  </si>
  <si>
    <t>Hĺbenie zapažených jám a zárezov s urovnaním dna. Príplatok za lepivosť horniny 3</t>
  </si>
  <si>
    <t xml:space="preserve"> 132201201</t>
  </si>
  <si>
    <t>Výkop ryhy šírky 600-2000mm horn.3 do 100m3</t>
  </si>
  <si>
    <t xml:space="preserve"> 132201209</t>
  </si>
  <si>
    <t>Hĺbenie rýh š. nad 600 do 2 000 mm zapažených i nezapažených, s urovnaním dna. Príplatok k cenám za lepivosť horniny 3</t>
  </si>
  <si>
    <t xml:space="preserve"> 162301102</t>
  </si>
  <si>
    <t>Vodorovné premiestnenie výkopku tr.1-4,do 1000 m</t>
  </si>
  <si>
    <t xml:space="preserve"> 167101101</t>
  </si>
  <si>
    <t>Nakladanie neuľahnutého výkopku z hornín tr.1-4 do 100 m3</t>
  </si>
  <si>
    <t xml:space="preserve"> 171201201</t>
  </si>
  <si>
    <t>Uloženie sypaniny na skládky do 100 m3</t>
  </si>
  <si>
    <t xml:space="preserve"> 174101002</t>
  </si>
  <si>
    <t>Zásyp sypaninou so zhutnením jám, šachiet, rýh, zárezov alebo okolo objektov nad 100 do 1000 m3</t>
  </si>
  <si>
    <t xml:space="preserve"> 175101101</t>
  </si>
  <si>
    <t>Obsyp potrubia sypaninou z vhodných hornín 1 až 4 bez prehodenia sypaniny</t>
  </si>
  <si>
    <t xml:space="preserve"> 175101109</t>
  </si>
  <si>
    <t>Príplatok k cene za prehodenie sypaniny</t>
  </si>
  <si>
    <t xml:space="preserve"> 181101102</t>
  </si>
  <si>
    <t>Úprava pláne v zárezoch v hornine 1-4 so zhutnením</t>
  </si>
  <si>
    <t>m2</t>
  </si>
  <si>
    <t>221/B 1</t>
  </si>
  <si>
    <t xml:space="preserve"> 113151115</t>
  </si>
  <si>
    <t>Odstránenie asfaltového podkladu alebo krytu frézovaním,do 500 m2,pruh do 750 mm,hr.60 mm</t>
  </si>
  <si>
    <t xml:space="preserve"> 113205111</t>
  </si>
  <si>
    <t>Vytrhanie obrúb betónových, chodníkových ležatých,  -0,23000t</t>
  </si>
  <si>
    <t>m</t>
  </si>
  <si>
    <t>S/S60</t>
  </si>
  <si>
    <t xml:space="preserve"> 5833743700</t>
  </si>
  <si>
    <t>Štrkopiesok preddrvený 0-16 N</t>
  </si>
  <si>
    <t>271/A 1</t>
  </si>
  <si>
    <t xml:space="preserve"> 451573111</t>
  </si>
  <si>
    <t>Lôžko pod potrubie, stoky a drobné objekty, v otvorenom výkope z piesku a štrkopiesku do 63 mm</t>
  </si>
  <si>
    <t>221/A 1</t>
  </si>
  <si>
    <t xml:space="preserve"> 564821112</t>
  </si>
  <si>
    <t>Podklad zo štrkodrviny s rozprestretím, po zhutbnení hr. 90mm</t>
  </si>
  <si>
    <t xml:space="preserve"> 564831111</t>
  </si>
  <si>
    <t>Podklad zo štrkodrviny s rozprestretím, po zhutbnení hr. 100mm</t>
  </si>
  <si>
    <t xml:space="preserve"> 567115113</t>
  </si>
  <si>
    <t>Podklad z prostého betónu tr.B 10 hr.100 mm</t>
  </si>
  <si>
    <t xml:space="preserve"> 573111112</t>
  </si>
  <si>
    <t>Postrek asfaltový infiltračný s posypom kamenivom z asfaltu cestného v množstve 1, 00 kg/m2</t>
  </si>
  <si>
    <t xml:space="preserve"> 573511115</t>
  </si>
  <si>
    <t>Náter zdrsňovací z asfaltu cestného v množstve 1, 50 kg/m2</t>
  </si>
  <si>
    <t xml:space="preserve"> 577131111</t>
  </si>
  <si>
    <t>Betón asfaltový po zhutnení I.tr. strednozrnný AC 11 (ABS), alebo hrubozrnný AC 16 (ABH) hr.40mm</t>
  </si>
  <si>
    <t xml:space="preserve"> 577141112</t>
  </si>
  <si>
    <t>Betón asfaltový po zhutnení I.tr. strednozrnný AC 11 (ABS) alebo hrubozrnný (ABH) hr.50mm</t>
  </si>
  <si>
    <t xml:space="preserve"> 577141132</t>
  </si>
  <si>
    <t>Betón asfaltový po zhutnení I.tr. protišmykový (PAB) z kameniva s plynulou čiarou zrnitosti hr.50mm krajnica</t>
  </si>
  <si>
    <t xml:space="preserve"> 597141221</t>
  </si>
  <si>
    <t>osadenie Rigol dláždený priekopovým žľabom</t>
  </si>
  <si>
    <t xml:space="preserve"> 597761111</t>
  </si>
  <si>
    <t>Prídlažba do lôžka  z betónových dosiek akejkoľvek veľkosti</t>
  </si>
  <si>
    <t>221/C 1</t>
  </si>
  <si>
    <t xml:space="preserve"> 572701111</t>
  </si>
  <si>
    <t>Upravenie výtlkov a prepadnutých miest na krajn. alebo komunikáciách kamenivom hrubým drveným</t>
  </si>
  <si>
    <t xml:space="preserve"> 572931111</t>
  </si>
  <si>
    <t>Upravenie krytu vozovky po prekopoch siete z kam. ťaž. alebo zo štrk. obal. asfaltom hr.20 až 50 mm</t>
  </si>
  <si>
    <t>R/RE</t>
  </si>
  <si>
    <t xml:space="preserve"> 5922960010</t>
  </si>
  <si>
    <t>Žľab priekopový 400x400x500</t>
  </si>
  <si>
    <t>ks</t>
  </si>
  <si>
    <t>271/A 2</t>
  </si>
  <si>
    <t xml:space="preserve"> 871391121</t>
  </si>
  <si>
    <t>Montáž tlakových rúr polyetylénových DN 500 v otvorenom výkope</t>
  </si>
  <si>
    <t>271/A 3</t>
  </si>
  <si>
    <t xml:space="preserve"> 892391000</t>
  </si>
  <si>
    <t>Skúška tesnosti kanalizácie D 400</t>
  </si>
  <si>
    <t xml:space="preserve"> 892421000</t>
  </si>
  <si>
    <t>Skúška tesnosti kanalizácie D 500</t>
  </si>
  <si>
    <t>S/S20</t>
  </si>
  <si>
    <t xml:space="preserve"> 2861106000</t>
  </si>
  <si>
    <t>PVC-U rúra kanalizačná korugovaná rovná k DN 400</t>
  </si>
  <si>
    <t xml:space="preserve"> 2861106100</t>
  </si>
  <si>
    <t>PVC-U rúra kan. korugovaná rovná k DN 500</t>
  </si>
  <si>
    <t>bm</t>
  </si>
  <si>
    <t xml:space="preserve"> 917131111</t>
  </si>
  <si>
    <t>Osadenie chodník. obrubníka kamenného ležatého bez bočnej opory do lôžka z betónu prost.</t>
  </si>
  <si>
    <t xml:space="preserve"> 918101111</t>
  </si>
  <si>
    <t>Lôžko pod obrubníky, krajníky alebo obruby z dlažobných kociek z betónu prostého tr. B12,5</t>
  </si>
  <si>
    <t xml:space="preserve"> 935111111</t>
  </si>
  <si>
    <t>Osadenie priekopového žľabu z betónových priekopových tvárnic šírky do 500 mm (vedľa chodníka)</t>
  </si>
  <si>
    <t xml:space="preserve"> 919735111</t>
  </si>
  <si>
    <t>Rezanie existujúceho asfaltového krytu alebo podkladu hľbky do 50 mm</t>
  </si>
  <si>
    <t xml:space="preserve"> 979082212</t>
  </si>
  <si>
    <t>Vodorovná doprava sutiny po suchu s naložením a so zložením na vzdialenosť do 50 m</t>
  </si>
  <si>
    <t>t</t>
  </si>
  <si>
    <t xml:space="preserve"> 979084216</t>
  </si>
  <si>
    <t>Vodorovná doprava vybúraných hmôt po suchu bez naloženia, ale so zložením na vzdialenosť do 5 km</t>
  </si>
  <si>
    <t xml:space="preserve"> 979087212</t>
  </si>
  <si>
    <t>Nakladanie na dopravné prostriedky pre vodorovnú dopravu sutiny</t>
  </si>
  <si>
    <t>311/A 1</t>
  </si>
  <si>
    <t xml:space="preserve"> 919311114</t>
  </si>
  <si>
    <t>Čelá priepustov z prostého betónu tr.C 16/20 s debnením a ukončujúcou doskou hr.50 mm</t>
  </si>
  <si>
    <t xml:space="preserve"> 979080001</t>
  </si>
  <si>
    <t>Poplatok za skládku</t>
  </si>
  <si>
    <t>T</t>
  </si>
  <si>
    <t>P/PE</t>
  </si>
  <si>
    <t xml:space="preserve"> 5922764110</t>
  </si>
  <si>
    <t>Tvárnica priekopového 500x250 mm</t>
  </si>
  <si>
    <t>S/S70</t>
  </si>
  <si>
    <t xml:space="preserve"> 5921745000</t>
  </si>
  <si>
    <t>Obrubník betónový cestný ABO 1-15 100x15x25</t>
  </si>
  <si>
    <t xml:space="preserve"> 5922903030</t>
  </si>
  <si>
    <t>Obrubník nájazdový 100/15/15</t>
  </si>
  <si>
    <t xml:space="preserve"> 5922903040</t>
  </si>
  <si>
    <t>Obrubník prechodový 100x15x25</t>
  </si>
  <si>
    <t xml:space="preserve"> 998223011</t>
  </si>
  <si>
    <t>Presun hmôt pre pozemné komunikácie s krytom dláždeným (822 2.3, 822 5.3) akejkoľvek dĺžky objektu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</si>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</sst>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tabSelected="1" workbookViewId="0">
      <selection activeCell="A14" sqref="A14:XFD29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70" t="s">
        <v>12</v>
      </c>
      <c r="B7" s="77">
        <f>'SO 13168'!I76-Rekapitulácia!D7</f>
        <v>0</v>
      </c>
      <c r="C7" s="77">
        <f>'Kryci_list 13168'!J26</f>
        <v>0</v>
      </c>
      <c r="D7" s="77">
        <v>0</v>
      </c>
      <c r="E7" s="77">
        <f>'Kryci_list 13168'!J17</f>
        <v>0</v>
      </c>
      <c r="F7" s="77">
        <v>0</v>
      </c>
      <c r="G7" s="77">
        <f>B7+C7+D7+E7+F7</f>
        <v>0</v>
      </c>
      <c r="K7">
        <f>'SO 13168'!K76</f>
        <v>0</v>
      </c>
      <c r="Q7">
        <v>30.126000000000001</v>
      </c>
    </row>
    <row r="8" spans="1:26" x14ac:dyDescent="0.25">
      <c r="A8" s="183" t="s">
        <v>196</v>
      </c>
      <c r="B8" s="184">
        <f>SUM(B7:B7)</f>
        <v>0</v>
      </c>
      <c r="C8" s="184">
        <f>SUM(C7:C7)</f>
        <v>0</v>
      </c>
      <c r="D8" s="184">
        <f>SUM(D7:D7)</f>
        <v>0</v>
      </c>
      <c r="E8" s="184">
        <f>SUM(E7:E7)</f>
        <v>0</v>
      </c>
      <c r="F8" s="184">
        <f>SUM(F7:F7)</f>
        <v>0</v>
      </c>
      <c r="G8" s="184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x14ac:dyDescent="0.25">
      <c r="A9" s="181" t="s">
        <v>197</v>
      </c>
      <c r="B9" s="182">
        <f>G8-SUM(Rekapitulácia!K7:'Rekapitulácia'!K7)*1</f>
        <v>0</v>
      </c>
      <c r="C9" s="182"/>
      <c r="D9" s="182"/>
      <c r="E9" s="182"/>
      <c r="F9" s="182"/>
      <c r="G9" s="182">
        <f>ROUND(((ROUND(B9,2)*20)/100),2)*1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5" t="s">
        <v>198</v>
      </c>
      <c r="B10" s="179">
        <f>(G8-B9)</f>
        <v>0</v>
      </c>
      <c r="C10" s="179"/>
      <c r="D10" s="179"/>
      <c r="E10" s="179"/>
      <c r="F10" s="179"/>
      <c r="G10" s="179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199</v>
      </c>
      <c r="B11" s="179"/>
      <c r="C11" s="179"/>
      <c r="D11" s="179"/>
      <c r="E11" s="179"/>
      <c r="F11" s="179"/>
      <c r="G11" s="179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0"/>
      <c r="B12" s="180"/>
      <c r="C12" s="180"/>
      <c r="D12" s="180"/>
      <c r="E12" s="180"/>
      <c r="F12" s="180"/>
      <c r="G12" s="180"/>
    </row>
    <row r="13" spans="1:26" x14ac:dyDescent="0.25">
      <c r="A13" s="10"/>
      <c r="B13" s="180"/>
      <c r="C13" s="180"/>
      <c r="D13" s="180"/>
      <c r="E13" s="180"/>
      <c r="F13" s="180"/>
      <c r="G13" s="180"/>
    </row>
    <row r="14" spans="1:26" x14ac:dyDescent="0.25">
      <c r="A14" s="10"/>
      <c r="B14" s="180"/>
      <c r="C14" s="180"/>
      <c r="D14" s="180"/>
      <c r="E14" s="180"/>
      <c r="F14" s="180"/>
      <c r="G14" s="180"/>
    </row>
    <row r="15" spans="1:26" x14ac:dyDescent="0.25">
      <c r="A15" s="10"/>
      <c r="B15" s="180"/>
      <c r="C15" s="180"/>
      <c r="D15" s="180"/>
      <c r="E15" s="180"/>
      <c r="F15" s="180"/>
      <c r="G15" s="180"/>
    </row>
    <row r="16" spans="1:26" x14ac:dyDescent="0.25">
      <c r="A16" s="10"/>
      <c r="B16" s="180"/>
      <c r="C16" s="180"/>
      <c r="D16" s="180"/>
      <c r="E16" s="180"/>
      <c r="F16" s="180"/>
      <c r="G16" s="180"/>
    </row>
    <row r="17" spans="1:7" x14ac:dyDescent="0.25">
      <c r="A17" s="10"/>
      <c r="B17" s="180"/>
      <c r="C17" s="180"/>
      <c r="D17" s="180"/>
      <c r="E17" s="180"/>
      <c r="F17" s="180"/>
      <c r="G17" s="180"/>
    </row>
    <row r="18" spans="1:7" x14ac:dyDescent="0.25">
      <c r="A18" s="1"/>
      <c r="B18" s="149"/>
      <c r="C18" s="149"/>
      <c r="D18" s="149"/>
      <c r="E18" s="149"/>
      <c r="F18" s="149"/>
      <c r="G18" s="149"/>
    </row>
    <row r="19" spans="1:7" x14ac:dyDescent="0.25">
      <c r="A19" s="1"/>
      <c r="B19" s="149"/>
      <c r="C19" s="149"/>
      <c r="D19" s="149"/>
      <c r="E19" s="149"/>
      <c r="F19" s="149"/>
      <c r="G19" s="149"/>
    </row>
    <row r="20" spans="1:7" x14ac:dyDescent="0.25">
      <c r="A20" s="1"/>
      <c r="B20" s="149"/>
      <c r="C20" s="149"/>
      <c r="D20" s="149"/>
      <c r="E20" s="149"/>
      <c r="F20" s="149"/>
      <c r="G20" s="149"/>
    </row>
    <row r="21" spans="1:7" x14ac:dyDescent="0.25">
      <c r="A21" s="1"/>
      <c r="B21" s="149"/>
      <c r="C21" s="149"/>
      <c r="D21" s="149"/>
      <c r="E21" s="149"/>
      <c r="F21" s="149"/>
      <c r="G21" s="149"/>
    </row>
    <row r="22" spans="1:7" x14ac:dyDescent="0.25">
      <c r="A22" s="1"/>
      <c r="B22" s="149"/>
      <c r="C22" s="149"/>
      <c r="D22" s="149"/>
      <c r="E22" s="149"/>
      <c r="F22" s="149"/>
      <c r="G22" s="149"/>
    </row>
    <row r="23" spans="1:7" x14ac:dyDescent="0.25">
      <c r="A23" s="1"/>
      <c r="B23" s="149"/>
      <c r="C23" s="149"/>
      <c r="D23" s="149"/>
      <c r="E23" s="149"/>
      <c r="F23" s="149"/>
      <c r="G23" s="149"/>
    </row>
    <row r="24" spans="1:7" x14ac:dyDescent="0.25">
      <c r="A24" s="1"/>
      <c r="B24" s="149"/>
      <c r="C24" s="149"/>
      <c r="D24" s="149"/>
      <c r="E24" s="149"/>
      <c r="F24" s="149"/>
      <c r="G24" s="149"/>
    </row>
    <row r="25" spans="1:7" x14ac:dyDescent="0.25">
      <c r="A25" s="1"/>
      <c r="B25" s="149"/>
      <c r="C25" s="149"/>
      <c r="D25" s="149"/>
      <c r="E25" s="149"/>
      <c r="F25" s="149"/>
      <c r="G25" s="149"/>
    </row>
    <row r="26" spans="1:7" x14ac:dyDescent="0.25">
      <c r="A26" s="1"/>
      <c r="B26" s="149"/>
      <c r="C26" s="149"/>
      <c r="D26" s="149"/>
      <c r="E26" s="149"/>
      <c r="F26" s="149"/>
      <c r="G26" s="149"/>
    </row>
    <row r="27" spans="1:7" x14ac:dyDescent="0.25">
      <c r="A27" s="1"/>
      <c r="B27" s="149"/>
      <c r="C27" s="149"/>
      <c r="D27" s="149"/>
      <c r="E27" s="149"/>
      <c r="F27" s="149"/>
      <c r="G27" s="149"/>
    </row>
    <row r="28" spans="1:7" x14ac:dyDescent="0.25">
      <c r="A28" s="1"/>
      <c r="B28" s="149"/>
      <c r="C28" s="149"/>
      <c r="D28" s="149"/>
      <c r="E28" s="149"/>
      <c r="F28" s="149"/>
      <c r="G28" s="149"/>
    </row>
    <row r="29" spans="1:7" x14ac:dyDescent="0.25">
      <c r="A29" s="1"/>
      <c r="B29" s="149"/>
      <c r="C29" s="149"/>
      <c r="D29" s="149"/>
      <c r="E29" s="149"/>
      <c r="F29" s="149"/>
      <c r="G29" s="149"/>
    </row>
    <row r="30" spans="1:7" x14ac:dyDescent="0.25">
      <c r="A30" s="1"/>
      <c r="B30" s="149"/>
      <c r="C30" s="149"/>
      <c r="D30" s="149"/>
      <c r="E30" s="149"/>
      <c r="F30" s="149"/>
      <c r="G30" s="149"/>
    </row>
    <row r="31" spans="1:7" x14ac:dyDescent="0.25">
      <c r="A31" s="1"/>
      <c r="B31" s="149"/>
      <c r="C31" s="149"/>
      <c r="D31" s="149"/>
      <c r="E31" s="149"/>
      <c r="F31" s="149"/>
      <c r="G31" s="149"/>
    </row>
    <row r="32" spans="1:7" x14ac:dyDescent="0.25">
      <c r="A32" s="1"/>
      <c r="B32" s="149"/>
      <c r="C32" s="149"/>
      <c r="D32" s="149"/>
      <c r="E32" s="149"/>
      <c r="F32" s="149"/>
      <c r="G32" s="149"/>
    </row>
    <row r="33" spans="1:7" x14ac:dyDescent="0.25">
      <c r="A33" s="1"/>
      <c r="B33" s="149"/>
      <c r="C33" s="149"/>
      <c r="D33" s="149"/>
      <c r="E33" s="149"/>
      <c r="F33" s="149"/>
      <c r="G33" s="149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B35" s="178"/>
      <c r="C35" s="178"/>
      <c r="D35" s="178"/>
      <c r="E35" s="178"/>
      <c r="F35" s="178"/>
      <c r="G35" s="178"/>
    </row>
    <row r="36" spans="1:7" x14ac:dyDescent="0.25">
      <c r="B36" s="178"/>
      <c r="C36" s="178"/>
      <c r="D36" s="178"/>
      <c r="E36" s="178"/>
      <c r="F36" s="178"/>
      <c r="G36" s="178"/>
    </row>
    <row r="37" spans="1:7" x14ac:dyDescent="0.25">
      <c r="B37" s="178"/>
      <c r="C37" s="178"/>
      <c r="D37" s="178"/>
      <c r="E37" s="178"/>
      <c r="F37" s="178"/>
      <c r="G37" s="178"/>
    </row>
    <row r="38" spans="1:7" x14ac:dyDescent="0.25">
      <c r="B38" s="178"/>
      <c r="C38" s="178"/>
      <c r="D38" s="178"/>
      <c r="E38" s="178"/>
      <c r="F38" s="178"/>
      <c r="G38" s="178"/>
    </row>
    <row r="39" spans="1:7" x14ac:dyDescent="0.25">
      <c r="B39" s="178"/>
      <c r="C39" s="178"/>
      <c r="D39" s="178"/>
      <c r="E39" s="178"/>
      <c r="F39" s="178"/>
      <c r="G39" s="178"/>
    </row>
    <row r="40" spans="1:7" x14ac:dyDescent="0.25">
      <c r="B40" s="178"/>
      <c r="C40" s="178"/>
      <c r="D40" s="178"/>
      <c r="E40" s="178"/>
      <c r="F40" s="178"/>
      <c r="G40" s="178"/>
    </row>
    <row r="41" spans="1:7" x14ac:dyDescent="0.25">
      <c r="B41" s="178"/>
      <c r="C41" s="178"/>
      <c r="D41" s="178"/>
      <c r="E41" s="178"/>
      <c r="F41" s="178"/>
      <c r="G41" s="178"/>
    </row>
    <row r="42" spans="1:7" x14ac:dyDescent="0.25">
      <c r="B42" s="178"/>
      <c r="C42" s="178"/>
      <c r="D42" s="178"/>
      <c r="E42" s="178"/>
      <c r="F42" s="178"/>
      <c r="G42" s="178"/>
    </row>
    <row r="43" spans="1:7" x14ac:dyDescent="0.25">
      <c r="B43" s="178"/>
      <c r="C43" s="178"/>
      <c r="D43" s="178"/>
      <c r="E43" s="178"/>
      <c r="F43" s="178"/>
      <c r="G43" s="178"/>
    </row>
    <row r="44" spans="1:7" x14ac:dyDescent="0.25">
      <c r="B44" s="178"/>
      <c r="C44" s="178"/>
      <c r="D44" s="178"/>
      <c r="E44" s="178"/>
      <c r="F44" s="178"/>
      <c r="G44" s="178"/>
    </row>
    <row r="45" spans="1:7" x14ac:dyDescent="0.25">
      <c r="B45" s="178"/>
      <c r="C45" s="178"/>
      <c r="D45" s="178"/>
      <c r="E45" s="178"/>
      <c r="F45" s="178"/>
      <c r="G45" s="178"/>
    </row>
    <row r="46" spans="1:7" x14ac:dyDescent="0.25">
      <c r="B46" s="178"/>
      <c r="C46" s="178"/>
      <c r="D46" s="178"/>
      <c r="E46" s="178"/>
      <c r="F46" s="178"/>
      <c r="G46" s="178"/>
    </row>
    <row r="47" spans="1:7" x14ac:dyDescent="0.25">
      <c r="B47" s="178"/>
      <c r="C47" s="178"/>
      <c r="D47" s="178"/>
      <c r="E47" s="178"/>
      <c r="F47" s="178"/>
      <c r="G47" s="178"/>
    </row>
    <row r="48" spans="1:7" x14ac:dyDescent="0.25">
      <c r="B48" s="178"/>
      <c r="C48" s="178"/>
      <c r="D48" s="178"/>
      <c r="E48" s="178"/>
      <c r="F48" s="178"/>
      <c r="G48" s="178"/>
    </row>
    <row r="49" spans="2:7" x14ac:dyDescent="0.25">
      <c r="B49" s="178"/>
      <c r="C49" s="178"/>
      <c r="D49" s="178"/>
      <c r="E49" s="178"/>
      <c r="F49" s="178"/>
      <c r="G49" s="178"/>
    </row>
    <row r="50" spans="2:7" x14ac:dyDescent="0.25">
      <c r="B50" s="178"/>
      <c r="C50" s="178"/>
      <c r="D50" s="178"/>
      <c r="E50" s="178"/>
      <c r="F50" s="178"/>
      <c r="G50" s="178"/>
    </row>
    <row r="51" spans="2:7" x14ac:dyDescent="0.25">
      <c r="B51" s="178"/>
      <c r="C51" s="178"/>
      <c r="D51" s="178"/>
      <c r="E51" s="178"/>
      <c r="F51" s="178"/>
      <c r="G51" s="178"/>
    </row>
    <row r="52" spans="2:7" x14ac:dyDescent="0.25">
      <c r="B52" s="178"/>
      <c r="C52" s="178"/>
      <c r="D52" s="178"/>
      <c r="E52" s="178"/>
      <c r="F52" s="178"/>
      <c r="G52" s="178"/>
    </row>
    <row r="53" spans="2:7" x14ac:dyDescent="0.25">
      <c r="B53" s="178"/>
      <c r="C53" s="178"/>
      <c r="D53" s="178"/>
      <c r="E53" s="178"/>
      <c r="F53" s="178"/>
      <c r="G53" s="178"/>
    </row>
    <row r="54" spans="2:7" x14ac:dyDescent="0.25">
      <c r="B54" s="178"/>
      <c r="C54" s="178"/>
      <c r="D54" s="178"/>
      <c r="E54" s="178"/>
      <c r="F54" s="178"/>
      <c r="G54" s="178"/>
    </row>
    <row r="55" spans="2:7" x14ac:dyDescent="0.25">
      <c r="B55" s="178"/>
      <c r="C55" s="178"/>
      <c r="D55" s="178"/>
      <c r="E55" s="178"/>
      <c r="F55" s="178"/>
      <c r="G55" s="178"/>
    </row>
    <row r="56" spans="2:7" x14ac:dyDescent="0.25">
      <c r="B56" s="178"/>
      <c r="C56" s="178"/>
      <c r="D56" s="178"/>
      <c r="E56" s="178"/>
      <c r="F56" s="178"/>
      <c r="G56" s="178"/>
    </row>
    <row r="57" spans="2:7" x14ac:dyDescent="0.25">
      <c r="B57" s="178"/>
      <c r="C57" s="178"/>
      <c r="D57" s="178"/>
      <c r="E57" s="178"/>
      <c r="F57" s="178"/>
      <c r="G57" s="178"/>
    </row>
    <row r="58" spans="2:7" x14ac:dyDescent="0.25">
      <c r="B58" s="178"/>
      <c r="C58" s="178"/>
      <c r="D58" s="178"/>
      <c r="E58" s="178"/>
      <c r="F58" s="178"/>
      <c r="G58" s="178"/>
    </row>
    <row r="59" spans="2:7" x14ac:dyDescent="0.25">
      <c r="B59" s="178"/>
      <c r="C59" s="178"/>
      <c r="D59" s="178"/>
      <c r="E59" s="178"/>
      <c r="F59" s="178"/>
      <c r="G59" s="178"/>
    </row>
    <row r="60" spans="2:7" x14ac:dyDescent="0.25">
      <c r="B60" s="178"/>
      <c r="C60" s="178"/>
      <c r="D60" s="178"/>
      <c r="E60" s="178"/>
      <c r="F60" s="178"/>
      <c r="G60" s="178"/>
    </row>
    <row r="61" spans="2:7" x14ac:dyDescent="0.25">
      <c r="B61" s="178"/>
      <c r="C61" s="178"/>
      <c r="D61" s="178"/>
      <c r="E61" s="178"/>
      <c r="F61" s="178"/>
      <c r="G61" s="178"/>
    </row>
    <row r="62" spans="2:7" x14ac:dyDescent="0.25">
      <c r="B62" s="178"/>
      <c r="C62" s="178"/>
      <c r="D62" s="178"/>
      <c r="E62" s="178"/>
      <c r="F62" s="178"/>
      <c r="G62" s="178"/>
    </row>
    <row r="63" spans="2:7" x14ac:dyDescent="0.25">
      <c r="B63" s="178"/>
      <c r="C63" s="178"/>
      <c r="D63" s="178"/>
      <c r="E63" s="178"/>
      <c r="F63" s="178"/>
      <c r="G63" s="178"/>
    </row>
    <row r="64" spans="2:7" x14ac:dyDescent="0.25">
      <c r="B64" s="178"/>
      <c r="C64" s="178"/>
      <c r="D64" s="178"/>
      <c r="E64" s="178"/>
      <c r="F64" s="178"/>
      <c r="G64" s="178"/>
    </row>
    <row r="65" spans="2:7" x14ac:dyDescent="0.25">
      <c r="B65" s="178"/>
      <c r="C65" s="178"/>
      <c r="D65" s="178"/>
      <c r="E65" s="178"/>
      <c r="F65" s="178"/>
      <c r="G65" s="178"/>
    </row>
    <row r="66" spans="2:7" x14ac:dyDescent="0.25">
      <c r="B66" s="178"/>
      <c r="C66" s="178"/>
      <c r="D66" s="178"/>
      <c r="E66" s="178"/>
      <c r="F66" s="178"/>
      <c r="G66" s="178"/>
    </row>
    <row r="67" spans="2:7" x14ac:dyDescent="0.25">
      <c r="B67" s="178"/>
      <c r="C67" s="178"/>
      <c r="D67" s="178"/>
      <c r="E67" s="178"/>
      <c r="F67" s="178"/>
      <c r="G67" s="178"/>
    </row>
    <row r="68" spans="2:7" x14ac:dyDescent="0.25">
      <c r="B68" s="178"/>
      <c r="C68" s="178"/>
      <c r="D68" s="178"/>
      <c r="E68" s="178"/>
      <c r="F68" s="178"/>
      <c r="G68" s="178"/>
    </row>
    <row r="69" spans="2:7" x14ac:dyDescent="0.25">
      <c r="B69" s="178"/>
      <c r="C69" s="178"/>
      <c r="D69" s="178"/>
      <c r="E69" s="178"/>
      <c r="F69" s="178"/>
      <c r="G69" s="178"/>
    </row>
    <row r="70" spans="2:7" x14ac:dyDescent="0.25">
      <c r="B70" s="178"/>
      <c r="C70" s="178"/>
      <c r="D70" s="178"/>
      <c r="E70" s="178"/>
      <c r="F70" s="178"/>
      <c r="G70" s="178"/>
    </row>
    <row r="71" spans="2:7" x14ac:dyDescent="0.25">
      <c r="B71" s="178"/>
      <c r="C71" s="178"/>
      <c r="D71" s="178"/>
      <c r="E71" s="178"/>
      <c r="F71" s="178"/>
      <c r="G71" s="178"/>
    </row>
    <row r="72" spans="2:7" x14ac:dyDescent="0.25">
      <c r="B72" s="178"/>
      <c r="C72" s="178"/>
      <c r="D72" s="178"/>
      <c r="E72" s="178"/>
      <c r="F72" s="178"/>
      <c r="G72" s="178"/>
    </row>
    <row r="73" spans="2:7" x14ac:dyDescent="0.25">
      <c r="B73" s="178"/>
      <c r="C73" s="178"/>
      <c r="D73" s="178"/>
      <c r="E73" s="178"/>
      <c r="F73" s="178"/>
      <c r="G73" s="178"/>
    </row>
    <row r="74" spans="2:7" x14ac:dyDescent="0.25">
      <c r="B74" s="178"/>
      <c r="C74" s="178"/>
      <c r="D74" s="178"/>
      <c r="E74" s="178"/>
      <c r="F74" s="178"/>
      <c r="G74" s="178"/>
    </row>
    <row r="75" spans="2:7" x14ac:dyDescent="0.25">
      <c r="B75" s="178"/>
      <c r="C75" s="178"/>
      <c r="D75" s="178"/>
      <c r="E75" s="178"/>
      <c r="F75" s="178"/>
      <c r="G75" s="178"/>
    </row>
    <row r="76" spans="2:7" x14ac:dyDescent="0.25">
      <c r="B76" s="178"/>
      <c r="C76" s="178"/>
      <c r="D76" s="178"/>
      <c r="E76" s="178"/>
      <c r="F76" s="178"/>
      <c r="G76" s="178"/>
    </row>
    <row r="77" spans="2:7" x14ac:dyDescent="0.25">
      <c r="B77" s="178"/>
      <c r="C77" s="178"/>
      <c r="D77" s="178"/>
      <c r="E77" s="178"/>
      <c r="F77" s="178"/>
      <c r="G77" s="178"/>
    </row>
    <row r="78" spans="2:7" x14ac:dyDescent="0.25">
      <c r="B78" s="178"/>
      <c r="C78" s="178"/>
      <c r="D78" s="178"/>
      <c r="E78" s="178"/>
      <c r="F78" s="178"/>
      <c r="G78" s="178"/>
    </row>
    <row r="79" spans="2:7" x14ac:dyDescent="0.25">
      <c r="B79" s="178"/>
      <c r="C79" s="178"/>
      <c r="D79" s="178"/>
      <c r="E79" s="178"/>
      <c r="F79" s="178"/>
      <c r="G79" s="178"/>
    </row>
    <row r="80" spans="2:7" x14ac:dyDescent="0.25">
      <c r="B80" s="178"/>
      <c r="C80" s="178"/>
      <c r="D80" s="178"/>
      <c r="E80" s="178"/>
      <c r="F80" s="178"/>
      <c r="G80" s="178"/>
    </row>
    <row r="81" spans="2:7" x14ac:dyDescent="0.25">
      <c r="B81" s="178"/>
      <c r="C81" s="178"/>
      <c r="D81" s="178"/>
      <c r="E81" s="178"/>
      <c r="F81" s="178"/>
      <c r="G81" s="178"/>
    </row>
    <row r="82" spans="2:7" x14ac:dyDescent="0.25">
      <c r="B82" s="178"/>
      <c r="C82" s="178"/>
      <c r="D82" s="178"/>
      <c r="E82" s="178"/>
      <c r="F82" s="178"/>
      <c r="G82" s="178"/>
    </row>
    <row r="83" spans="2:7" x14ac:dyDescent="0.25">
      <c r="B83" s="178"/>
      <c r="C83" s="178"/>
      <c r="D83" s="178"/>
      <c r="E83" s="178"/>
      <c r="F83" s="178"/>
      <c r="G83" s="178"/>
    </row>
    <row r="84" spans="2:7" x14ac:dyDescent="0.25">
      <c r="B84" s="178"/>
      <c r="C84" s="178"/>
      <c r="D84" s="178"/>
      <c r="E84" s="178"/>
      <c r="F84" s="178"/>
      <c r="G84" s="178"/>
    </row>
    <row r="85" spans="2:7" x14ac:dyDescent="0.25">
      <c r="B85" s="178"/>
      <c r="C85" s="178"/>
      <c r="D85" s="178"/>
      <c r="E85" s="178"/>
      <c r="F85" s="178"/>
      <c r="G85" s="178"/>
    </row>
    <row r="86" spans="2:7" x14ac:dyDescent="0.25">
      <c r="B86" s="178"/>
      <c r="C86" s="178"/>
      <c r="D86" s="178"/>
      <c r="E86" s="178"/>
      <c r="F86" s="178"/>
      <c r="G86" s="178"/>
    </row>
    <row r="87" spans="2:7" x14ac:dyDescent="0.25">
      <c r="B87" s="178"/>
      <c r="C87" s="178"/>
      <c r="D87" s="178"/>
      <c r="E87" s="178"/>
      <c r="F87" s="178"/>
      <c r="G87" s="178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200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16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'Kryci_list 13168'!D16</f>
        <v>0</v>
      </c>
      <c r="E16" s="97">
        <f>'Kryci_list 13168'!E16</f>
        <v>0</v>
      </c>
      <c r="F16" s="106">
        <f>'Kryci_list 13168'!F16</f>
        <v>0</v>
      </c>
      <c r="G16" s="60">
        <v>6</v>
      </c>
      <c r="H16" s="115" t="s">
        <v>33</v>
      </c>
      <c r="I16" s="129"/>
      <c r="J16" s="126">
        <f>Rekapitulácia!F8</f>
        <v>0</v>
      </c>
    </row>
    <row r="17" spans="1:10" ht="18" customHeight="1" x14ac:dyDescent="0.25">
      <c r="A17" s="11"/>
      <c r="B17" s="67">
        <v>2</v>
      </c>
      <c r="C17" s="71" t="s">
        <v>28</v>
      </c>
      <c r="D17" s="78">
        <f>'Kryci_list 13168'!D17</f>
        <v>0</v>
      </c>
      <c r="E17" s="76">
        <f>'Kryci_list 13168'!E17</f>
        <v>0</v>
      </c>
      <c r="F17" s="81">
        <f>'Kryci_list 13168'!F17</f>
        <v>0</v>
      </c>
      <c r="G17" s="61">
        <v>7</v>
      </c>
      <c r="H17" s="116" t="s">
        <v>34</v>
      </c>
      <c r="I17" s="129"/>
      <c r="J17" s="127">
        <f>Rekapitulácia!E8</f>
        <v>0</v>
      </c>
    </row>
    <row r="18" spans="1:10" ht="18" customHeight="1" x14ac:dyDescent="0.25">
      <c r="A18" s="11"/>
      <c r="B18" s="68">
        <v>3</v>
      </c>
      <c r="C18" s="72" t="s">
        <v>29</v>
      </c>
      <c r="D18" s="79">
        <f>'Kryci_list 13168'!D18</f>
        <v>0</v>
      </c>
      <c r="E18" s="77">
        <f>'Kryci_list 13168'!E18</f>
        <v>0</v>
      </c>
      <c r="F18" s="82">
        <f>'Kryci_list 13168'!F18</f>
        <v>0</v>
      </c>
      <c r="G18" s="61">
        <v>8</v>
      </c>
      <c r="H18" s="116" t="s">
        <v>35</v>
      </c>
      <c r="I18" s="129"/>
      <c r="J18" s="127">
        <f>Rekapitulácia!D8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44</v>
      </c>
      <c r="D22" s="87"/>
      <c r="E22" s="90"/>
      <c r="F22" s="81">
        <f>'Kryci_list 13168'!F22</f>
        <v>0</v>
      </c>
      <c r="G22" s="60">
        <v>16</v>
      </c>
      <c r="H22" s="115" t="s">
        <v>50</v>
      </c>
      <c r="I22" s="129"/>
      <c r="J22" s="126">
        <f>'Kryci_list 13168'!J22</f>
        <v>0</v>
      </c>
    </row>
    <row r="23" spans="1:10" ht="18" customHeight="1" x14ac:dyDescent="0.25">
      <c r="A23" s="11"/>
      <c r="B23" s="61">
        <v>12</v>
      </c>
      <c r="C23" s="64" t="s">
        <v>45</v>
      </c>
      <c r="D23" s="66"/>
      <c r="E23" s="90"/>
      <c r="F23" s="82">
        <f>'Kryci_list 13168'!F23</f>
        <v>0</v>
      </c>
      <c r="G23" s="61">
        <v>17</v>
      </c>
      <c r="H23" s="116" t="s">
        <v>51</v>
      </c>
      <c r="I23" s="129"/>
      <c r="J23" s="127">
        <f>'Kryci_list 13168'!J23</f>
        <v>0</v>
      </c>
    </row>
    <row r="24" spans="1:10" ht="18" customHeight="1" x14ac:dyDescent="0.25">
      <c r="A24" s="11"/>
      <c r="B24" s="61">
        <v>13</v>
      </c>
      <c r="C24" s="64" t="s">
        <v>46</v>
      </c>
      <c r="D24" s="66"/>
      <c r="E24" s="90"/>
      <c r="F24" s="82">
        <f>'Kryci_list 13168'!F24</f>
        <v>0</v>
      </c>
      <c r="G24" s="61">
        <v>18</v>
      </c>
      <c r="H24" s="116" t="s">
        <v>52</v>
      </c>
      <c r="I24" s="129"/>
      <c r="J24" s="127">
        <f>'Kryci_list 13168'!J24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Rekapitulácia!B9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Rekapitulácia!B10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41</v>
      </c>
      <c r="I31" s="28"/>
      <c r="J31" s="189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5" t="s">
        <v>42</v>
      </c>
      <c r="H32" s="186"/>
      <c r="I32" s="187"/>
      <c r="J32" s="188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5"/>
      <c r="G33" s="14"/>
      <c r="H33" s="141" t="s">
        <v>57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40" t="s">
        <v>15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16</v>
      </c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'Rekap 13168'!B17</f>
        <v>0</v>
      </c>
      <c r="E16" s="97">
        <f>'Rekap 13168'!C17</f>
        <v>0</v>
      </c>
      <c r="F16" s="106">
        <f>'Rekap 13168'!D17</f>
        <v>0</v>
      </c>
      <c r="G16" s="60">
        <v>6</v>
      </c>
      <c r="H16" s="115" t="s">
        <v>33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28</v>
      </c>
      <c r="D17" s="78"/>
      <c r="E17" s="76"/>
      <c r="F17" s="81"/>
      <c r="G17" s="61">
        <v>7</v>
      </c>
      <c r="H17" s="116" t="s">
        <v>34</v>
      </c>
      <c r="I17" s="129"/>
      <c r="J17" s="127">
        <f>'SO 13168'!Z76</f>
        <v>0</v>
      </c>
    </row>
    <row r="18" spans="1:26" ht="18" customHeight="1" x14ac:dyDescent="0.25">
      <c r="A18" s="11"/>
      <c r="B18" s="68">
        <v>3</v>
      </c>
      <c r="C18" s="72" t="s">
        <v>29</v>
      </c>
      <c r="D18" s="79"/>
      <c r="E18" s="77"/>
      <c r="F18" s="82"/>
      <c r="G18" s="61">
        <v>8</v>
      </c>
      <c r="H18" s="116" t="s">
        <v>35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44</v>
      </c>
      <c r="D22" s="87"/>
      <c r="E22" s="89" t="s">
        <v>47</v>
      </c>
      <c r="F22" s="81">
        <f>((F16*U22*0)+(F17*V22*0)+(F18*W22*0))/100</f>
        <v>0</v>
      </c>
      <c r="G22" s="60">
        <v>16</v>
      </c>
      <c r="H22" s="115" t="s">
        <v>50</v>
      </c>
      <c r="I22" s="130" t="s">
        <v>47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45</v>
      </c>
      <c r="D23" s="66"/>
      <c r="E23" s="89" t="s">
        <v>48</v>
      </c>
      <c r="F23" s="82">
        <f>((F16*U23*0)+(F17*V23*0)+(F18*W23*0))/100</f>
        <v>0</v>
      </c>
      <c r="G23" s="61">
        <v>17</v>
      </c>
      <c r="H23" s="116" t="s">
        <v>51</v>
      </c>
      <c r="I23" s="130" t="s">
        <v>47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46</v>
      </c>
      <c r="D24" s="66"/>
      <c r="E24" s="89" t="s">
        <v>47</v>
      </c>
      <c r="F24" s="82">
        <f>((F16*U24*0)+(F17*V24*0)+(F18*W24*0))/100</f>
        <v>0</v>
      </c>
      <c r="G24" s="61">
        <v>18</v>
      </c>
      <c r="H24" s="116" t="s">
        <v>52</v>
      </c>
      <c r="I24" s="130" t="s">
        <v>48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J28-SUM('SO 13168'!K9:'SO 13168'!K75)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SUM('SO 13168'!K9:'SO 13168'!K75)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41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42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03"/>
      <c r="G33" s="111">
        <v>26</v>
      </c>
      <c r="H33" s="142" t="s">
        <v>57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21</v>
      </c>
      <c r="B1" s="144"/>
      <c r="C1" s="144"/>
      <c r="D1" s="145" t="s">
        <v>18</v>
      </c>
      <c r="E1" s="144"/>
      <c r="F1" s="144"/>
      <c r="W1">
        <v>30.126000000000001</v>
      </c>
    </row>
    <row r="2" spans="1:26" x14ac:dyDescent="0.25">
      <c r="A2" s="145" t="s">
        <v>25</v>
      </c>
      <c r="B2" s="144"/>
      <c r="C2" s="144"/>
      <c r="D2" s="145" t="s">
        <v>16</v>
      </c>
      <c r="E2" s="144"/>
      <c r="F2" s="144"/>
    </row>
    <row r="3" spans="1:26" x14ac:dyDescent="0.25">
      <c r="A3" s="145" t="s">
        <v>24</v>
      </c>
      <c r="B3" s="144"/>
      <c r="C3" s="144"/>
      <c r="D3" s="145" t="s">
        <v>62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15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63</v>
      </c>
      <c r="B8" s="144"/>
      <c r="C8" s="144"/>
      <c r="D8" s="144"/>
      <c r="E8" s="144"/>
      <c r="F8" s="144"/>
    </row>
    <row r="9" spans="1:26" x14ac:dyDescent="0.25">
      <c r="A9" s="147" t="s">
        <v>59</v>
      </c>
      <c r="B9" s="147" t="s">
        <v>53</v>
      </c>
      <c r="C9" s="147" t="s">
        <v>54</v>
      </c>
      <c r="D9" s="147" t="s">
        <v>30</v>
      </c>
      <c r="E9" s="147" t="s">
        <v>60</v>
      </c>
      <c r="F9" s="147" t="s">
        <v>61</v>
      </c>
    </row>
    <row r="10" spans="1:26" x14ac:dyDescent="0.25">
      <c r="A10" s="154" t="s">
        <v>64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65</v>
      </c>
      <c r="B11" s="157">
        <f>'SO 13168'!L25</f>
        <v>0</v>
      </c>
      <c r="C11" s="157">
        <f>'SO 13168'!M25</f>
        <v>0</v>
      </c>
      <c r="D11" s="157">
        <f>'SO 13168'!I25</f>
        <v>0</v>
      </c>
      <c r="E11" s="158">
        <f>'SO 13168'!P25</f>
        <v>63.46</v>
      </c>
      <c r="F11" s="158">
        <f>'SO 13168'!S25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66</v>
      </c>
      <c r="B12" s="157">
        <f>'SO 13168'!L29</f>
        <v>0</v>
      </c>
      <c r="C12" s="157">
        <f>'SO 13168'!M29</f>
        <v>0</v>
      </c>
      <c r="D12" s="157">
        <f>'SO 13168'!I29</f>
        <v>0</v>
      </c>
      <c r="E12" s="158">
        <f>'SO 13168'!P29</f>
        <v>10.78</v>
      </c>
      <c r="F12" s="158">
        <f>'SO 13168'!S29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67</v>
      </c>
      <c r="B13" s="157">
        <f>'SO 13168'!L45</f>
        <v>0</v>
      </c>
      <c r="C13" s="157">
        <f>'SO 13168'!M45</f>
        <v>0</v>
      </c>
      <c r="D13" s="157">
        <f>'SO 13168'!I45</f>
        <v>0</v>
      </c>
      <c r="E13" s="158">
        <f>'SO 13168'!P45</f>
        <v>1358.37</v>
      </c>
      <c r="F13" s="158">
        <f>'SO 13168'!S45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68</v>
      </c>
      <c r="B14" s="157">
        <f>'SO 13168'!L53</f>
        <v>0</v>
      </c>
      <c r="C14" s="157">
        <f>'SO 13168'!M53</f>
        <v>0</v>
      </c>
      <c r="D14" s="157">
        <f>'SO 13168'!I53</f>
        <v>0</v>
      </c>
      <c r="E14" s="158">
        <f>'SO 13168'!P53</f>
        <v>0.84</v>
      </c>
      <c r="F14" s="158">
        <f>'SO 13168'!S53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69</v>
      </c>
      <c r="B15" s="157">
        <f>'SO 13168'!L69</f>
        <v>0</v>
      </c>
      <c r="C15" s="157">
        <f>'SO 13168'!M69</f>
        <v>0</v>
      </c>
      <c r="D15" s="157">
        <f>'SO 13168'!I69</f>
        <v>0</v>
      </c>
      <c r="E15" s="158">
        <f>'SO 13168'!P69</f>
        <v>231.73</v>
      </c>
      <c r="F15" s="158">
        <f>'SO 13168'!S69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70</v>
      </c>
      <c r="B16" s="157">
        <f>'SO 13168'!L73</f>
        <v>0</v>
      </c>
      <c r="C16" s="157">
        <f>'SO 13168'!M73</f>
        <v>0</v>
      </c>
      <c r="D16" s="157">
        <f>'SO 13168'!I73</f>
        <v>0</v>
      </c>
      <c r="E16" s="158">
        <f>'SO 13168'!P73</f>
        <v>0</v>
      </c>
      <c r="F16" s="158">
        <f>'SO 13168'!S73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2" t="s">
        <v>64</v>
      </c>
      <c r="B17" s="159">
        <f>'SO 13168'!L75</f>
        <v>0</v>
      </c>
      <c r="C17" s="159">
        <f>'SO 13168'!M75</f>
        <v>0</v>
      </c>
      <c r="D17" s="159">
        <f>'SO 13168'!I75</f>
        <v>0</v>
      </c>
      <c r="E17" s="160">
        <f>'SO 13168'!P75</f>
        <v>1665.18</v>
      </c>
      <c r="F17" s="160">
        <f>'SO 13168'!S75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49"/>
      <c r="C18" s="149"/>
      <c r="D18" s="149"/>
      <c r="E18" s="148"/>
      <c r="F18" s="148"/>
    </row>
    <row r="19" spans="1:26" x14ac:dyDescent="0.25">
      <c r="A19" s="2" t="s">
        <v>71</v>
      </c>
      <c r="B19" s="159">
        <f>'SO 13168'!L76</f>
        <v>0</v>
      </c>
      <c r="C19" s="159">
        <f>'SO 13168'!M76</f>
        <v>0</v>
      </c>
      <c r="D19" s="159">
        <f>'SO 13168'!I76</f>
        <v>0</v>
      </c>
      <c r="E19" s="160">
        <f>'SO 13168'!P76</f>
        <v>1665.18</v>
      </c>
      <c r="F19" s="160">
        <f>'SO 13168'!S76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workbookViewId="0">
      <pane ySplit="8" topLeftCell="A63" activePane="bottomLeft" state="frozen"/>
      <selection pane="bottomLeft" activeCell="G11" sqref="G11:G74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9.14062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21</v>
      </c>
      <c r="C1" s="3"/>
      <c r="D1" s="3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25</v>
      </c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24</v>
      </c>
      <c r="C3" s="3"/>
      <c r="D3" s="3"/>
      <c r="E3" s="5" t="s">
        <v>62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72</v>
      </c>
      <c r="B8" s="164" t="s">
        <v>73</v>
      </c>
      <c r="C8" s="164" t="s">
        <v>74</v>
      </c>
      <c r="D8" s="164" t="s">
        <v>75</v>
      </c>
      <c r="E8" s="164" t="s">
        <v>76</v>
      </c>
      <c r="F8" s="164" t="s">
        <v>77</v>
      </c>
      <c r="G8" s="164" t="s">
        <v>78</v>
      </c>
      <c r="H8" s="164" t="s">
        <v>54</v>
      </c>
      <c r="I8" s="164" t="s">
        <v>79</v>
      </c>
      <c r="J8" s="164"/>
      <c r="K8" s="164"/>
      <c r="L8" s="164"/>
      <c r="M8" s="164"/>
      <c r="N8" s="164"/>
      <c r="O8" s="164"/>
      <c r="P8" s="164" t="s">
        <v>80</v>
      </c>
      <c r="Q8" s="161"/>
      <c r="R8" s="161"/>
      <c r="S8" s="164" t="s">
        <v>81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64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65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82</v>
      </c>
      <c r="C11" s="172" t="s">
        <v>83</v>
      </c>
      <c r="D11" s="168" t="s">
        <v>84</v>
      </c>
      <c r="E11" s="168" t="s">
        <v>85</v>
      </c>
      <c r="F11" s="169">
        <v>109.375</v>
      </c>
      <c r="G11" s="170"/>
      <c r="H11" s="170"/>
      <c r="I11" s="170">
        <f t="shared" ref="I11:I24" si="0">ROUND(F11*(G11+H11),2)</f>
        <v>0</v>
      </c>
      <c r="J11" s="168">
        <f t="shared" ref="J11:J24" si="1">ROUND(F11*(N11),2)</f>
        <v>2853.59</v>
      </c>
      <c r="K11" s="1">
        <f t="shared" ref="K11:K24" si="2">ROUND(F11*(O11),2)</f>
        <v>0</v>
      </c>
      <c r="L11" s="1">
        <f t="shared" ref="L11:L23" si="3">ROUND(F11*(G11),2)</f>
        <v>0</v>
      </c>
      <c r="M11" s="1"/>
      <c r="N11" s="1">
        <v>26.09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82</v>
      </c>
      <c r="C12" s="172" t="s">
        <v>86</v>
      </c>
      <c r="D12" s="168" t="s">
        <v>87</v>
      </c>
      <c r="E12" s="168" t="s">
        <v>85</v>
      </c>
      <c r="F12" s="169">
        <v>109.375</v>
      </c>
      <c r="G12" s="170"/>
      <c r="H12" s="170"/>
      <c r="I12" s="170">
        <f t="shared" si="0"/>
        <v>0</v>
      </c>
      <c r="J12" s="168">
        <f t="shared" si="1"/>
        <v>143.28</v>
      </c>
      <c r="K12" s="1">
        <f t="shared" si="2"/>
        <v>0</v>
      </c>
      <c r="L12" s="1">
        <f t="shared" si="3"/>
        <v>0</v>
      </c>
      <c r="M12" s="1"/>
      <c r="N12" s="1">
        <v>1.31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82</v>
      </c>
      <c r="C13" s="172" t="s">
        <v>88</v>
      </c>
      <c r="D13" s="168" t="s">
        <v>89</v>
      </c>
      <c r="E13" s="168" t="s">
        <v>85</v>
      </c>
      <c r="F13" s="169">
        <v>162.685</v>
      </c>
      <c r="G13" s="170"/>
      <c r="H13" s="170"/>
      <c r="I13" s="170">
        <f t="shared" si="0"/>
        <v>0</v>
      </c>
      <c r="J13" s="168">
        <f t="shared" si="1"/>
        <v>2365.44</v>
      </c>
      <c r="K13" s="1">
        <f t="shared" si="2"/>
        <v>0</v>
      </c>
      <c r="L13" s="1">
        <f t="shared" si="3"/>
        <v>0</v>
      </c>
      <c r="M13" s="1"/>
      <c r="N13" s="1">
        <v>14.54</v>
      </c>
      <c r="O13" s="1"/>
      <c r="P13" s="167"/>
      <c r="Q13" s="173"/>
      <c r="R13" s="173"/>
      <c r="S13" s="167"/>
      <c r="Z13">
        <v>0</v>
      </c>
    </row>
    <row r="14" spans="1:26" ht="35.1" customHeight="1" x14ac:dyDescent="0.25">
      <c r="A14" s="171"/>
      <c r="B14" s="168" t="s">
        <v>82</v>
      </c>
      <c r="C14" s="172" t="s">
        <v>90</v>
      </c>
      <c r="D14" s="168" t="s">
        <v>91</v>
      </c>
      <c r="E14" s="168" t="s">
        <v>85</v>
      </c>
      <c r="F14" s="169">
        <v>162.685</v>
      </c>
      <c r="G14" s="170"/>
      <c r="H14" s="170"/>
      <c r="I14" s="170">
        <f t="shared" si="0"/>
        <v>0</v>
      </c>
      <c r="J14" s="168">
        <f t="shared" si="1"/>
        <v>131.77000000000001</v>
      </c>
      <c r="K14" s="1">
        <f t="shared" si="2"/>
        <v>0</v>
      </c>
      <c r="L14" s="1">
        <f t="shared" si="3"/>
        <v>0</v>
      </c>
      <c r="M14" s="1"/>
      <c r="N14" s="1">
        <v>0.81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82</v>
      </c>
      <c r="C15" s="172" t="s">
        <v>92</v>
      </c>
      <c r="D15" s="168" t="s">
        <v>93</v>
      </c>
      <c r="E15" s="168" t="s">
        <v>85</v>
      </c>
      <c r="F15" s="169">
        <v>162.685</v>
      </c>
      <c r="G15" s="170"/>
      <c r="H15" s="170"/>
      <c r="I15" s="170">
        <f t="shared" si="0"/>
        <v>0</v>
      </c>
      <c r="J15" s="168">
        <f t="shared" si="1"/>
        <v>509.2</v>
      </c>
      <c r="K15" s="1">
        <f t="shared" si="2"/>
        <v>0</v>
      </c>
      <c r="L15" s="1">
        <f t="shared" si="3"/>
        <v>0</v>
      </c>
      <c r="M15" s="1"/>
      <c r="N15" s="1">
        <v>3.13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82</v>
      </c>
      <c r="C16" s="172" t="s">
        <v>94</v>
      </c>
      <c r="D16" s="168" t="s">
        <v>95</v>
      </c>
      <c r="E16" s="168" t="s">
        <v>85</v>
      </c>
      <c r="F16" s="169">
        <v>162.685</v>
      </c>
      <c r="G16" s="170"/>
      <c r="H16" s="170"/>
      <c r="I16" s="170">
        <f t="shared" si="0"/>
        <v>0</v>
      </c>
      <c r="J16" s="168">
        <f t="shared" si="1"/>
        <v>1036.3</v>
      </c>
      <c r="K16" s="1">
        <f t="shared" si="2"/>
        <v>0</v>
      </c>
      <c r="L16" s="1">
        <f t="shared" si="3"/>
        <v>0</v>
      </c>
      <c r="M16" s="1"/>
      <c r="N16" s="1">
        <v>6.37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82</v>
      </c>
      <c r="C17" s="172" t="s">
        <v>96</v>
      </c>
      <c r="D17" s="168" t="s">
        <v>97</v>
      </c>
      <c r="E17" s="168" t="s">
        <v>85</v>
      </c>
      <c r="F17" s="169">
        <v>162.685</v>
      </c>
      <c r="G17" s="170"/>
      <c r="H17" s="170"/>
      <c r="I17" s="170">
        <f t="shared" si="0"/>
        <v>0</v>
      </c>
      <c r="J17" s="168">
        <f t="shared" si="1"/>
        <v>118.76</v>
      </c>
      <c r="K17" s="1">
        <f t="shared" si="2"/>
        <v>0</v>
      </c>
      <c r="L17" s="1">
        <f t="shared" si="3"/>
        <v>0</v>
      </c>
      <c r="M17" s="1"/>
      <c r="N17" s="1">
        <v>0.73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82</v>
      </c>
      <c r="C18" s="172" t="s">
        <v>98</v>
      </c>
      <c r="D18" s="168" t="s">
        <v>99</v>
      </c>
      <c r="E18" s="168" t="s">
        <v>85</v>
      </c>
      <c r="F18" s="169">
        <v>109.375</v>
      </c>
      <c r="G18" s="170"/>
      <c r="H18" s="170"/>
      <c r="I18" s="170">
        <f t="shared" si="0"/>
        <v>0</v>
      </c>
      <c r="J18" s="168">
        <f t="shared" si="1"/>
        <v>323.75</v>
      </c>
      <c r="K18" s="1">
        <f t="shared" si="2"/>
        <v>0</v>
      </c>
      <c r="L18" s="1">
        <f t="shared" si="3"/>
        <v>0</v>
      </c>
      <c r="M18" s="1"/>
      <c r="N18" s="1">
        <v>2.96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82</v>
      </c>
      <c r="C19" s="172" t="s">
        <v>100</v>
      </c>
      <c r="D19" s="168" t="s">
        <v>101</v>
      </c>
      <c r="E19" s="168" t="s">
        <v>85</v>
      </c>
      <c r="F19" s="169">
        <v>38</v>
      </c>
      <c r="G19" s="170"/>
      <c r="H19" s="170"/>
      <c r="I19" s="170">
        <f t="shared" si="0"/>
        <v>0</v>
      </c>
      <c r="J19" s="168">
        <f t="shared" si="1"/>
        <v>530.48</v>
      </c>
      <c r="K19" s="1">
        <f t="shared" si="2"/>
        <v>0</v>
      </c>
      <c r="L19" s="1">
        <f t="shared" si="3"/>
        <v>0</v>
      </c>
      <c r="M19" s="1"/>
      <c r="N19" s="1">
        <v>13.96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82</v>
      </c>
      <c r="C20" s="172" t="s">
        <v>102</v>
      </c>
      <c r="D20" s="168" t="s">
        <v>103</v>
      </c>
      <c r="E20" s="168" t="s">
        <v>85</v>
      </c>
      <c r="F20" s="169">
        <v>38</v>
      </c>
      <c r="G20" s="170"/>
      <c r="H20" s="170"/>
      <c r="I20" s="170">
        <f t="shared" si="0"/>
        <v>0</v>
      </c>
      <c r="J20" s="168">
        <f t="shared" si="1"/>
        <v>313.88</v>
      </c>
      <c r="K20" s="1">
        <f t="shared" si="2"/>
        <v>0</v>
      </c>
      <c r="L20" s="1">
        <f t="shared" si="3"/>
        <v>0</v>
      </c>
      <c r="M20" s="1"/>
      <c r="N20" s="1">
        <v>8.26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82</v>
      </c>
      <c r="C21" s="172" t="s">
        <v>104</v>
      </c>
      <c r="D21" s="168" t="s">
        <v>105</v>
      </c>
      <c r="E21" s="168" t="s">
        <v>106</v>
      </c>
      <c r="F21" s="169">
        <v>418</v>
      </c>
      <c r="G21" s="170"/>
      <c r="H21" s="170"/>
      <c r="I21" s="170">
        <f t="shared" si="0"/>
        <v>0</v>
      </c>
      <c r="J21" s="168">
        <f t="shared" si="1"/>
        <v>163.02000000000001</v>
      </c>
      <c r="K21" s="1">
        <f t="shared" si="2"/>
        <v>0</v>
      </c>
      <c r="L21" s="1">
        <f t="shared" si="3"/>
        <v>0</v>
      </c>
      <c r="M21" s="1"/>
      <c r="N21" s="1">
        <v>0.39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/>
      <c r="B22" s="168" t="s">
        <v>107</v>
      </c>
      <c r="C22" s="172" t="s">
        <v>108</v>
      </c>
      <c r="D22" s="168" t="s">
        <v>109</v>
      </c>
      <c r="E22" s="168" t="s">
        <v>106</v>
      </c>
      <c r="F22" s="169">
        <v>412.4</v>
      </c>
      <c r="G22" s="170"/>
      <c r="H22" s="170"/>
      <c r="I22" s="170">
        <f t="shared" si="0"/>
        <v>0</v>
      </c>
      <c r="J22" s="168">
        <f t="shared" si="1"/>
        <v>1711.46</v>
      </c>
      <c r="K22" s="1">
        <f t="shared" si="2"/>
        <v>0</v>
      </c>
      <c r="L22" s="1">
        <f t="shared" si="3"/>
        <v>0</v>
      </c>
      <c r="M22" s="1"/>
      <c r="N22" s="1">
        <v>4.1500000000000004</v>
      </c>
      <c r="O22" s="1"/>
      <c r="P22" s="167">
        <f>ROUND(F22*(R22),3)</f>
        <v>4.0000000000000001E-3</v>
      </c>
      <c r="Q22" s="173"/>
      <c r="R22" s="173">
        <v>1.0000000000000001E-5</v>
      </c>
      <c r="S22" s="167"/>
      <c r="Z22">
        <v>0</v>
      </c>
    </row>
    <row r="23" spans="1:26" ht="24.95" customHeight="1" x14ac:dyDescent="0.25">
      <c r="A23" s="171"/>
      <c r="B23" s="168" t="s">
        <v>107</v>
      </c>
      <c r="C23" s="172" t="s">
        <v>110</v>
      </c>
      <c r="D23" s="168" t="s">
        <v>111</v>
      </c>
      <c r="E23" s="168" t="s">
        <v>112</v>
      </c>
      <c r="F23" s="169">
        <v>398</v>
      </c>
      <c r="G23" s="170"/>
      <c r="H23" s="170"/>
      <c r="I23" s="170">
        <f t="shared" si="0"/>
        <v>0</v>
      </c>
      <c r="J23" s="168">
        <f t="shared" si="1"/>
        <v>1261.6600000000001</v>
      </c>
      <c r="K23" s="1">
        <f t="shared" si="2"/>
        <v>0</v>
      </c>
      <c r="L23" s="1">
        <f t="shared" si="3"/>
        <v>0</v>
      </c>
      <c r="M23" s="1"/>
      <c r="N23" s="1">
        <v>3.17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/>
      <c r="B24" s="168" t="s">
        <v>113</v>
      </c>
      <c r="C24" s="172" t="s">
        <v>114</v>
      </c>
      <c r="D24" s="168" t="s">
        <v>115</v>
      </c>
      <c r="E24" s="168" t="s">
        <v>85</v>
      </c>
      <c r="F24" s="169">
        <v>38</v>
      </c>
      <c r="G24" s="170"/>
      <c r="H24" s="170"/>
      <c r="I24" s="170">
        <f t="shared" si="0"/>
        <v>0</v>
      </c>
      <c r="J24" s="168">
        <f t="shared" si="1"/>
        <v>1075.4000000000001</v>
      </c>
      <c r="K24" s="1">
        <f t="shared" si="2"/>
        <v>0</v>
      </c>
      <c r="L24" s="1"/>
      <c r="M24" s="1">
        <f>ROUND(F24*(G24),2)</f>
        <v>0</v>
      </c>
      <c r="N24" s="1">
        <v>28.3</v>
      </c>
      <c r="O24" s="1"/>
      <c r="P24" s="167">
        <f>ROUND(F24*(R24),3)</f>
        <v>63.46</v>
      </c>
      <c r="Q24" s="173"/>
      <c r="R24" s="173">
        <v>1.67</v>
      </c>
      <c r="S24" s="167"/>
      <c r="Z24">
        <v>0</v>
      </c>
    </row>
    <row r="25" spans="1:26" x14ac:dyDescent="0.25">
      <c r="A25" s="156"/>
      <c r="B25" s="156"/>
      <c r="C25" s="156"/>
      <c r="D25" s="156" t="s">
        <v>65</v>
      </c>
      <c r="E25" s="156"/>
      <c r="F25" s="167"/>
      <c r="G25" s="159"/>
      <c r="H25" s="159">
        <f>ROUND((SUM(M10:M24))/1,2)</f>
        <v>0</v>
      </c>
      <c r="I25" s="159">
        <f>ROUND((SUM(I10:I24))/1,2)</f>
        <v>0</v>
      </c>
      <c r="J25" s="156"/>
      <c r="K25" s="156"/>
      <c r="L25" s="156">
        <f>ROUND((SUM(L10:L24))/1,2)</f>
        <v>0</v>
      </c>
      <c r="M25" s="156">
        <f>ROUND((SUM(M10:M24))/1,2)</f>
        <v>0</v>
      </c>
      <c r="N25" s="156"/>
      <c r="O25" s="156"/>
      <c r="P25" s="174">
        <f>ROUND((SUM(P10:P24))/1,2)</f>
        <v>63.46</v>
      </c>
      <c r="Q25" s="153"/>
      <c r="R25" s="153"/>
      <c r="S25" s="174">
        <f>ROUND((SUM(S10:S24))/1,2)</f>
        <v>0</v>
      </c>
      <c r="T25" s="153"/>
      <c r="U25" s="153"/>
      <c r="V25" s="153"/>
      <c r="W25" s="153"/>
      <c r="X25" s="153"/>
      <c r="Y25" s="153"/>
      <c r="Z25" s="153"/>
    </row>
    <row r="26" spans="1:26" x14ac:dyDescent="0.25">
      <c r="A26" s="1"/>
      <c r="B26" s="1"/>
      <c r="C26" s="1"/>
      <c r="D26" s="1"/>
      <c r="E26" s="1"/>
      <c r="F26" s="163"/>
      <c r="G26" s="149"/>
      <c r="H26" s="149"/>
      <c r="I26" s="149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56"/>
      <c r="B27" s="156"/>
      <c r="C27" s="156"/>
      <c r="D27" s="156" t="s">
        <v>66</v>
      </c>
      <c r="E27" s="156"/>
      <c r="F27" s="167"/>
      <c r="G27" s="157"/>
      <c r="H27" s="157"/>
      <c r="I27" s="157"/>
      <c r="J27" s="156"/>
      <c r="K27" s="156"/>
      <c r="L27" s="156"/>
      <c r="M27" s="156"/>
      <c r="N27" s="156"/>
      <c r="O27" s="156"/>
      <c r="P27" s="156"/>
      <c r="Q27" s="153"/>
      <c r="R27" s="153"/>
      <c r="S27" s="156"/>
      <c r="T27" s="153"/>
      <c r="U27" s="153"/>
      <c r="V27" s="153"/>
      <c r="W27" s="153"/>
      <c r="X27" s="153"/>
      <c r="Y27" s="153"/>
      <c r="Z27" s="153"/>
    </row>
    <row r="28" spans="1:26" ht="24.95" customHeight="1" x14ac:dyDescent="0.25">
      <c r="A28" s="171"/>
      <c r="B28" s="168" t="s">
        <v>116</v>
      </c>
      <c r="C28" s="172" t="s">
        <v>117</v>
      </c>
      <c r="D28" s="168" t="s">
        <v>118</v>
      </c>
      <c r="E28" s="168" t="s">
        <v>85</v>
      </c>
      <c r="F28" s="169">
        <v>5.7</v>
      </c>
      <c r="G28" s="170"/>
      <c r="H28" s="170"/>
      <c r="I28" s="170">
        <f>ROUND(F28*(G28+H28),2)</f>
        <v>0</v>
      </c>
      <c r="J28" s="168">
        <f>ROUND(F28*(N28),2)</f>
        <v>202.92</v>
      </c>
      <c r="K28" s="1">
        <f>ROUND(F28*(O28),2)</f>
        <v>0</v>
      </c>
      <c r="L28" s="1">
        <f>ROUND(F28*(G28),2)</f>
        <v>0</v>
      </c>
      <c r="M28" s="1"/>
      <c r="N28" s="1">
        <v>35.6</v>
      </c>
      <c r="O28" s="1"/>
      <c r="P28" s="167">
        <f>ROUND(F28*(R28),3)</f>
        <v>10.776999999999999</v>
      </c>
      <c r="Q28" s="173"/>
      <c r="R28" s="173">
        <v>1.8907700000000001</v>
      </c>
      <c r="S28" s="167"/>
      <c r="Z28">
        <v>0</v>
      </c>
    </row>
    <row r="29" spans="1:26" x14ac:dyDescent="0.25">
      <c r="A29" s="156"/>
      <c r="B29" s="156"/>
      <c r="C29" s="156"/>
      <c r="D29" s="156" t="s">
        <v>66</v>
      </c>
      <c r="E29" s="156"/>
      <c r="F29" s="167"/>
      <c r="G29" s="159"/>
      <c r="H29" s="159">
        <f>ROUND((SUM(M27:M28))/1,2)</f>
        <v>0</v>
      </c>
      <c r="I29" s="159">
        <f>ROUND((SUM(I27:I28))/1,2)</f>
        <v>0</v>
      </c>
      <c r="J29" s="156"/>
      <c r="K29" s="156"/>
      <c r="L29" s="156">
        <f>ROUND((SUM(L27:L28))/1,2)</f>
        <v>0</v>
      </c>
      <c r="M29" s="156">
        <f>ROUND((SUM(M27:M28))/1,2)</f>
        <v>0</v>
      </c>
      <c r="N29" s="156"/>
      <c r="O29" s="156"/>
      <c r="P29" s="174">
        <f>ROUND((SUM(P27:P28))/1,2)</f>
        <v>10.78</v>
      </c>
      <c r="Q29" s="153"/>
      <c r="R29" s="153"/>
      <c r="S29" s="174">
        <f>ROUND((SUM(S27:S28))/1,2)</f>
        <v>0</v>
      </c>
      <c r="T29" s="153"/>
      <c r="U29" s="153"/>
      <c r="V29" s="153"/>
      <c r="W29" s="153"/>
      <c r="X29" s="153"/>
      <c r="Y29" s="153"/>
      <c r="Z29" s="153"/>
    </row>
    <row r="30" spans="1:26" x14ac:dyDescent="0.25">
      <c r="A30" s="1"/>
      <c r="B30" s="1"/>
      <c r="C30" s="1"/>
      <c r="D30" s="1"/>
      <c r="E30" s="1"/>
      <c r="F30" s="163"/>
      <c r="G30" s="149"/>
      <c r="H30" s="149"/>
      <c r="I30" s="149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6"/>
      <c r="B31" s="156"/>
      <c r="C31" s="156"/>
      <c r="D31" s="156" t="s">
        <v>67</v>
      </c>
      <c r="E31" s="156"/>
      <c r="F31" s="167"/>
      <c r="G31" s="157"/>
      <c r="H31" s="157"/>
      <c r="I31" s="157"/>
      <c r="J31" s="156"/>
      <c r="K31" s="156"/>
      <c r="L31" s="156"/>
      <c r="M31" s="156"/>
      <c r="N31" s="156"/>
      <c r="O31" s="156"/>
      <c r="P31" s="156"/>
      <c r="Q31" s="153"/>
      <c r="R31" s="153"/>
      <c r="S31" s="156"/>
      <c r="T31" s="153"/>
      <c r="U31" s="153"/>
      <c r="V31" s="153"/>
      <c r="W31" s="153"/>
      <c r="X31" s="153"/>
      <c r="Y31" s="153"/>
      <c r="Z31" s="153"/>
    </row>
    <row r="32" spans="1:26" ht="24.95" customHeight="1" x14ac:dyDescent="0.25">
      <c r="A32" s="171"/>
      <c r="B32" s="168" t="s">
        <v>119</v>
      </c>
      <c r="C32" s="172" t="s">
        <v>120</v>
      </c>
      <c r="D32" s="168" t="s">
        <v>121</v>
      </c>
      <c r="E32" s="168" t="s">
        <v>106</v>
      </c>
      <c r="F32" s="169">
        <v>308.7</v>
      </c>
      <c r="G32" s="170"/>
      <c r="H32" s="170"/>
      <c r="I32" s="170">
        <f t="shared" ref="I32:I44" si="4">ROUND(F32*(G32+H32),2)</f>
        <v>0</v>
      </c>
      <c r="J32" s="168">
        <f t="shared" ref="J32:J44" si="5">ROUND(F32*(N32),2)</f>
        <v>987.84</v>
      </c>
      <c r="K32" s="1">
        <f t="shared" ref="K32:K44" si="6">ROUND(F32*(O32),2)</f>
        <v>0</v>
      </c>
      <c r="L32" s="1">
        <f t="shared" ref="L32:L44" si="7">ROUND(F32*(G32),2)</f>
        <v>0</v>
      </c>
      <c r="M32" s="1"/>
      <c r="N32" s="1">
        <v>3.2</v>
      </c>
      <c r="O32" s="1"/>
      <c r="P32" s="167">
        <f t="shared" ref="P32:P43" si="8">ROUND(F32*(R32),3)</f>
        <v>52.756999999999998</v>
      </c>
      <c r="Q32" s="173"/>
      <c r="R32" s="173">
        <v>0.1709</v>
      </c>
      <c r="S32" s="167"/>
      <c r="Z32">
        <v>0</v>
      </c>
    </row>
    <row r="33" spans="1:26" ht="24.95" customHeight="1" x14ac:dyDescent="0.25">
      <c r="A33" s="171"/>
      <c r="B33" s="168" t="s">
        <v>119</v>
      </c>
      <c r="C33" s="172" t="s">
        <v>122</v>
      </c>
      <c r="D33" s="168" t="s">
        <v>123</v>
      </c>
      <c r="E33" s="168" t="s">
        <v>106</v>
      </c>
      <c r="F33" s="169">
        <v>308.7</v>
      </c>
      <c r="G33" s="170"/>
      <c r="H33" s="170"/>
      <c r="I33" s="170">
        <f t="shared" si="4"/>
        <v>0</v>
      </c>
      <c r="J33" s="168">
        <f t="shared" si="5"/>
        <v>1031.06</v>
      </c>
      <c r="K33" s="1">
        <f t="shared" si="6"/>
        <v>0</v>
      </c>
      <c r="L33" s="1">
        <f t="shared" si="7"/>
        <v>0</v>
      </c>
      <c r="M33" s="1"/>
      <c r="N33" s="1">
        <v>3.34</v>
      </c>
      <c r="O33" s="1"/>
      <c r="P33" s="167">
        <f t="shared" si="8"/>
        <v>58.366</v>
      </c>
      <c r="Q33" s="173"/>
      <c r="R33" s="173">
        <v>0.18906999999999999</v>
      </c>
      <c r="S33" s="167"/>
      <c r="Z33">
        <v>0</v>
      </c>
    </row>
    <row r="34" spans="1:26" ht="24.95" customHeight="1" x14ac:dyDescent="0.25">
      <c r="A34" s="171"/>
      <c r="B34" s="168" t="s">
        <v>119</v>
      </c>
      <c r="C34" s="172" t="s">
        <v>124</v>
      </c>
      <c r="D34" s="168" t="s">
        <v>125</v>
      </c>
      <c r="E34" s="168" t="s">
        <v>106</v>
      </c>
      <c r="F34" s="169">
        <v>440</v>
      </c>
      <c r="G34" s="170"/>
      <c r="H34" s="170"/>
      <c r="I34" s="170">
        <f t="shared" si="4"/>
        <v>0</v>
      </c>
      <c r="J34" s="168">
        <f t="shared" si="5"/>
        <v>4554</v>
      </c>
      <c r="K34" s="1">
        <f t="shared" si="6"/>
        <v>0</v>
      </c>
      <c r="L34" s="1">
        <f t="shared" si="7"/>
        <v>0</v>
      </c>
      <c r="M34" s="1"/>
      <c r="N34" s="1">
        <v>10.35</v>
      </c>
      <c r="O34" s="1"/>
      <c r="P34" s="167">
        <f t="shared" si="8"/>
        <v>102.744</v>
      </c>
      <c r="Q34" s="173"/>
      <c r="R34" s="173">
        <v>0.23351000000000002</v>
      </c>
      <c r="S34" s="167"/>
      <c r="Z34">
        <v>0</v>
      </c>
    </row>
    <row r="35" spans="1:26" ht="24.95" customHeight="1" x14ac:dyDescent="0.25">
      <c r="A35" s="171"/>
      <c r="B35" s="168" t="s">
        <v>119</v>
      </c>
      <c r="C35" s="172" t="s">
        <v>126</v>
      </c>
      <c r="D35" s="168" t="s">
        <v>127</v>
      </c>
      <c r="E35" s="168" t="s">
        <v>106</v>
      </c>
      <c r="F35" s="169">
        <v>1989</v>
      </c>
      <c r="G35" s="170"/>
      <c r="H35" s="170"/>
      <c r="I35" s="170">
        <f t="shared" si="4"/>
        <v>0</v>
      </c>
      <c r="J35" s="168">
        <f t="shared" si="5"/>
        <v>1054.17</v>
      </c>
      <c r="K35" s="1">
        <f t="shared" si="6"/>
        <v>0</v>
      </c>
      <c r="L35" s="1">
        <f t="shared" si="7"/>
        <v>0</v>
      </c>
      <c r="M35" s="1"/>
      <c r="N35" s="1">
        <v>0.53</v>
      </c>
      <c r="O35" s="1"/>
      <c r="P35" s="167">
        <f t="shared" si="8"/>
        <v>11.954000000000001</v>
      </c>
      <c r="Q35" s="173"/>
      <c r="R35" s="173">
        <v>6.0099999999999997E-3</v>
      </c>
      <c r="S35" s="167"/>
      <c r="Z35">
        <v>0</v>
      </c>
    </row>
    <row r="36" spans="1:26" ht="24.95" customHeight="1" x14ac:dyDescent="0.25">
      <c r="A36" s="171"/>
      <c r="B36" s="168" t="s">
        <v>119</v>
      </c>
      <c r="C36" s="172" t="s">
        <v>128</v>
      </c>
      <c r="D36" s="168" t="s">
        <v>129</v>
      </c>
      <c r="E36" s="168" t="s">
        <v>106</v>
      </c>
      <c r="F36" s="169">
        <v>1989</v>
      </c>
      <c r="G36" s="170"/>
      <c r="H36" s="170"/>
      <c r="I36" s="170">
        <f t="shared" si="4"/>
        <v>0</v>
      </c>
      <c r="J36" s="168">
        <f t="shared" si="5"/>
        <v>1929.33</v>
      </c>
      <c r="K36" s="1">
        <f t="shared" si="6"/>
        <v>0</v>
      </c>
      <c r="L36" s="1">
        <f t="shared" si="7"/>
        <v>0</v>
      </c>
      <c r="M36" s="1"/>
      <c r="N36" s="1">
        <v>0.97</v>
      </c>
      <c r="O36" s="1"/>
      <c r="P36" s="167">
        <f t="shared" si="8"/>
        <v>30.69</v>
      </c>
      <c r="Q36" s="173"/>
      <c r="R36" s="173">
        <v>1.5429999999999999E-2</v>
      </c>
      <c r="S36" s="167"/>
      <c r="Z36">
        <v>0</v>
      </c>
    </row>
    <row r="37" spans="1:26" ht="24.95" customHeight="1" x14ac:dyDescent="0.25">
      <c r="A37" s="171"/>
      <c r="B37" s="168" t="s">
        <v>119</v>
      </c>
      <c r="C37" s="172" t="s">
        <v>130</v>
      </c>
      <c r="D37" s="168" t="s">
        <v>131</v>
      </c>
      <c r="E37" s="168" t="s">
        <v>106</v>
      </c>
      <c r="F37" s="169">
        <v>308.7</v>
      </c>
      <c r="G37" s="170"/>
      <c r="H37" s="170"/>
      <c r="I37" s="170">
        <f t="shared" si="4"/>
        <v>0</v>
      </c>
      <c r="J37" s="168">
        <f t="shared" si="5"/>
        <v>3158</v>
      </c>
      <c r="K37" s="1">
        <f t="shared" si="6"/>
        <v>0</v>
      </c>
      <c r="L37" s="1">
        <f t="shared" si="7"/>
        <v>0</v>
      </c>
      <c r="M37" s="1"/>
      <c r="N37" s="1">
        <v>10.23</v>
      </c>
      <c r="O37" s="1"/>
      <c r="P37" s="167">
        <f t="shared" si="8"/>
        <v>32.698</v>
      </c>
      <c r="Q37" s="173"/>
      <c r="R37" s="173">
        <v>0.10592</v>
      </c>
      <c r="S37" s="167"/>
      <c r="Z37">
        <v>0</v>
      </c>
    </row>
    <row r="38" spans="1:26" ht="24.95" customHeight="1" x14ac:dyDescent="0.25">
      <c r="A38" s="171"/>
      <c r="B38" s="168" t="s">
        <v>119</v>
      </c>
      <c r="C38" s="172" t="s">
        <v>132</v>
      </c>
      <c r="D38" s="168" t="s">
        <v>133</v>
      </c>
      <c r="E38" s="168" t="s">
        <v>106</v>
      </c>
      <c r="F38" s="169">
        <v>1989</v>
      </c>
      <c r="G38" s="170"/>
      <c r="H38" s="170"/>
      <c r="I38" s="170">
        <f t="shared" si="4"/>
        <v>0</v>
      </c>
      <c r="J38" s="168">
        <f t="shared" si="5"/>
        <v>25558.65</v>
      </c>
      <c r="K38" s="1">
        <f t="shared" si="6"/>
        <v>0</v>
      </c>
      <c r="L38" s="1">
        <f t="shared" si="7"/>
        <v>0</v>
      </c>
      <c r="M38" s="1"/>
      <c r="N38" s="1">
        <v>12.85</v>
      </c>
      <c r="O38" s="1"/>
      <c r="P38" s="167">
        <f t="shared" si="8"/>
        <v>263.30399999999997</v>
      </c>
      <c r="Q38" s="173"/>
      <c r="R38" s="173">
        <v>0.13238</v>
      </c>
      <c r="S38" s="167"/>
      <c r="Z38">
        <v>0</v>
      </c>
    </row>
    <row r="39" spans="1:26" ht="24.95" customHeight="1" x14ac:dyDescent="0.25">
      <c r="A39" s="171"/>
      <c r="B39" s="168" t="s">
        <v>119</v>
      </c>
      <c r="C39" s="172" t="s">
        <v>134</v>
      </c>
      <c r="D39" s="168" t="s">
        <v>135</v>
      </c>
      <c r="E39" s="168" t="s">
        <v>106</v>
      </c>
      <c r="F39" s="169">
        <v>784</v>
      </c>
      <c r="G39" s="170"/>
      <c r="H39" s="170"/>
      <c r="I39" s="170">
        <f t="shared" si="4"/>
        <v>0</v>
      </c>
      <c r="J39" s="168">
        <f t="shared" si="5"/>
        <v>10160.64</v>
      </c>
      <c r="K39" s="1">
        <f t="shared" si="6"/>
        <v>0</v>
      </c>
      <c r="L39" s="1">
        <f t="shared" si="7"/>
        <v>0</v>
      </c>
      <c r="M39" s="1"/>
      <c r="N39" s="1">
        <v>12.96</v>
      </c>
      <c r="O39" s="1"/>
      <c r="P39" s="167">
        <f t="shared" si="8"/>
        <v>104.29600000000001</v>
      </c>
      <c r="Q39" s="173"/>
      <c r="R39" s="173">
        <v>0.13303000000000001</v>
      </c>
      <c r="S39" s="167"/>
      <c r="Z39">
        <v>0</v>
      </c>
    </row>
    <row r="40" spans="1:26" ht="24.95" customHeight="1" x14ac:dyDescent="0.25">
      <c r="A40" s="171"/>
      <c r="B40" s="168" t="s">
        <v>119</v>
      </c>
      <c r="C40" s="172" t="s">
        <v>136</v>
      </c>
      <c r="D40" s="168" t="s">
        <v>137</v>
      </c>
      <c r="E40" s="168" t="s">
        <v>112</v>
      </c>
      <c r="F40" s="169">
        <v>371</v>
      </c>
      <c r="G40" s="170"/>
      <c r="H40" s="170"/>
      <c r="I40" s="170">
        <f t="shared" si="4"/>
        <v>0</v>
      </c>
      <c r="J40" s="168">
        <f t="shared" si="5"/>
        <v>8273.2999999999993</v>
      </c>
      <c r="K40" s="1">
        <f t="shared" si="6"/>
        <v>0</v>
      </c>
      <c r="L40" s="1">
        <f t="shared" si="7"/>
        <v>0</v>
      </c>
      <c r="M40" s="1"/>
      <c r="N40" s="1">
        <v>22.3</v>
      </c>
      <c r="O40" s="1"/>
      <c r="P40" s="167">
        <f t="shared" si="8"/>
        <v>441.37099999999998</v>
      </c>
      <c r="Q40" s="173"/>
      <c r="R40" s="173">
        <v>1.1896800000000001</v>
      </c>
      <c r="S40" s="167"/>
      <c r="Z40">
        <v>0</v>
      </c>
    </row>
    <row r="41" spans="1:26" ht="24.95" customHeight="1" x14ac:dyDescent="0.25">
      <c r="A41" s="171"/>
      <c r="B41" s="168" t="s">
        <v>119</v>
      </c>
      <c r="C41" s="172" t="s">
        <v>138</v>
      </c>
      <c r="D41" s="168" t="s">
        <v>139</v>
      </c>
      <c r="E41" s="168" t="s">
        <v>106</v>
      </c>
      <c r="F41" s="169">
        <v>92.75</v>
      </c>
      <c r="G41" s="170"/>
      <c r="H41" s="170"/>
      <c r="I41" s="170">
        <f t="shared" si="4"/>
        <v>0</v>
      </c>
      <c r="J41" s="168">
        <f t="shared" si="5"/>
        <v>2483.85</v>
      </c>
      <c r="K41" s="1">
        <f t="shared" si="6"/>
        <v>0</v>
      </c>
      <c r="L41" s="1">
        <f t="shared" si="7"/>
        <v>0</v>
      </c>
      <c r="M41" s="1"/>
      <c r="N41" s="1">
        <v>26.78</v>
      </c>
      <c r="O41" s="1"/>
      <c r="P41" s="167">
        <f t="shared" si="8"/>
        <v>34.372</v>
      </c>
      <c r="Q41" s="173"/>
      <c r="R41" s="173">
        <v>0.37058999999999997</v>
      </c>
      <c r="S41" s="167"/>
      <c r="Z41">
        <v>0</v>
      </c>
    </row>
    <row r="42" spans="1:26" ht="24.95" customHeight="1" x14ac:dyDescent="0.25">
      <c r="A42" s="171"/>
      <c r="B42" s="168" t="s">
        <v>140</v>
      </c>
      <c r="C42" s="172" t="s">
        <v>141</v>
      </c>
      <c r="D42" s="168" t="s">
        <v>142</v>
      </c>
      <c r="E42" s="168" t="s">
        <v>85</v>
      </c>
      <c r="F42" s="169">
        <v>102.3</v>
      </c>
      <c r="G42" s="170"/>
      <c r="H42" s="170"/>
      <c r="I42" s="170">
        <f t="shared" si="4"/>
        <v>0</v>
      </c>
      <c r="J42" s="168">
        <f t="shared" si="5"/>
        <v>2756.99</v>
      </c>
      <c r="K42" s="1">
        <f t="shared" si="6"/>
        <v>0</v>
      </c>
      <c r="L42" s="1">
        <f t="shared" si="7"/>
        <v>0</v>
      </c>
      <c r="M42" s="1"/>
      <c r="N42" s="1">
        <v>26.95</v>
      </c>
      <c r="O42" s="1"/>
      <c r="P42" s="167">
        <f t="shared" si="8"/>
        <v>151.45500000000001</v>
      </c>
      <c r="Q42" s="173"/>
      <c r="R42" s="173">
        <v>1.4804999999999999</v>
      </c>
      <c r="S42" s="167"/>
      <c r="Z42">
        <v>0</v>
      </c>
    </row>
    <row r="43" spans="1:26" ht="24.95" customHeight="1" x14ac:dyDescent="0.25">
      <c r="A43" s="171"/>
      <c r="B43" s="168" t="s">
        <v>140</v>
      </c>
      <c r="C43" s="172" t="s">
        <v>143</v>
      </c>
      <c r="D43" s="168" t="s">
        <v>144</v>
      </c>
      <c r="E43" s="168" t="s">
        <v>106</v>
      </c>
      <c r="F43" s="169">
        <v>750</v>
      </c>
      <c r="G43" s="170"/>
      <c r="H43" s="170"/>
      <c r="I43" s="170">
        <f t="shared" si="4"/>
        <v>0</v>
      </c>
      <c r="J43" s="168">
        <f t="shared" si="5"/>
        <v>12022.5</v>
      </c>
      <c r="K43" s="1">
        <f t="shared" si="6"/>
        <v>0</v>
      </c>
      <c r="L43" s="1">
        <f t="shared" si="7"/>
        <v>0</v>
      </c>
      <c r="M43" s="1"/>
      <c r="N43" s="1">
        <v>16.03</v>
      </c>
      <c r="O43" s="1"/>
      <c r="P43" s="167">
        <f t="shared" si="8"/>
        <v>74.363</v>
      </c>
      <c r="Q43" s="173"/>
      <c r="R43" s="173">
        <v>9.9150000000000002E-2</v>
      </c>
      <c r="S43" s="167"/>
      <c r="Z43">
        <v>0</v>
      </c>
    </row>
    <row r="44" spans="1:26" ht="24.95" customHeight="1" x14ac:dyDescent="0.25">
      <c r="A44" s="171"/>
      <c r="B44" s="168" t="s">
        <v>145</v>
      </c>
      <c r="C44" s="172" t="s">
        <v>146</v>
      </c>
      <c r="D44" s="168" t="s">
        <v>147</v>
      </c>
      <c r="E44" s="168" t="s">
        <v>148</v>
      </c>
      <c r="F44" s="169">
        <v>742</v>
      </c>
      <c r="G44" s="170"/>
      <c r="H44" s="170"/>
      <c r="I44" s="170">
        <f t="shared" si="4"/>
        <v>0</v>
      </c>
      <c r="J44" s="168">
        <f t="shared" si="5"/>
        <v>33390</v>
      </c>
      <c r="K44" s="1">
        <f t="shared" si="6"/>
        <v>0</v>
      </c>
      <c r="L44" s="1">
        <f t="shared" si="7"/>
        <v>0</v>
      </c>
      <c r="M44" s="1"/>
      <c r="N44" s="1">
        <v>45</v>
      </c>
      <c r="O44" s="1"/>
      <c r="P44" s="167"/>
      <c r="Q44" s="173"/>
      <c r="R44" s="173"/>
      <c r="S44" s="167"/>
      <c r="Z44">
        <v>0</v>
      </c>
    </row>
    <row r="45" spans="1:26" x14ac:dyDescent="0.25">
      <c r="A45" s="156"/>
      <c r="B45" s="156"/>
      <c r="C45" s="156"/>
      <c r="D45" s="156" t="s">
        <v>67</v>
      </c>
      <c r="E45" s="156"/>
      <c r="F45" s="167"/>
      <c r="G45" s="159"/>
      <c r="H45" s="159">
        <f>ROUND((SUM(M31:M44))/1,2)</f>
        <v>0</v>
      </c>
      <c r="I45" s="159">
        <f>ROUND((SUM(I31:I44))/1,2)</f>
        <v>0</v>
      </c>
      <c r="J45" s="156"/>
      <c r="K45" s="156"/>
      <c r="L45" s="156">
        <f>ROUND((SUM(L31:L44))/1,2)</f>
        <v>0</v>
      </c>
      <c r="M45" s="156">
        <f>ROUND((SUM(M31:M44))/1,2)</f>
        <v>0</v>
      </c>
      <c r="N45" s="156"/>
      <c r="O45" s="156"/>
      <c r="P45" s="174">
        <f>ROUND((SUM(P31:P44))/1,2)</f>
        <v>1358.37</v>
      </c>
      <c r="Q45" s="153"/>
      <c r="R45" s="153"/>
      <c r="S45" s="174">
        <f>ROUND((SUM(S31:S44))/1,2)</f>
        <v>0</v>
      </c>
      <c r="T45" s="153"/>
      <c r="U45" s="153"/>
      <c r="V45" s="153"/>
      <c r="W45" s="153"/>
      <c r="X45" s="153"/>
      <c r="Y45" s="153"/>
      <c r="Z45" s="153"/>
    </row>
    <row r="46" spans="1:26" x14ac:dyDescent="0.25">
      <c r="A46" s="1"/>
      <c r="B46" s="1"/>
      <c r="C46" s="1"/>
      <c r="D46" s="1"/>
      <c r="E46" s="1"/>
      <c r="F46" s="163"/>
      <c r="G46" s="149"/>
      <c r="H46" s="149"/>
      <c r="I46" s="149"/>
      <c r="J46" s="1"/>
      <c r="K46" s="1"/>
      <c r="L46" s="1"/>
      <c r="M46" s="1"/>
      <c r="N46" s="1"/>
      <c r="O46" s="1"/>
      <c r="P46" s="1"/>
      <c r="S46" s="1"/>
    </row>
    <row r="47" spans="1:26" x14ac:dyDescent="0.25">
      <c r="A47" s="156"/>
      <c r="B47" s="156"/>
      <c r="C47" s="156"/>
      <c r="D47" s="156" t="s">
        <v>68</v>
      </c>
      <c r="E47" s="156"/>
      <c r="F47" s="167"/>
      <c r="G47" s="157"/>
      <c r="H47" s="157"/>
      <c r="I47" s="157"/>
      <c r="J47" s="156"/>
      <c r="K47" s="156"/>
      <c r="L47" s="156"/>
      <c r="M47" s="156"/>
      <c r="N47" s="156"/>
      <c r="O47" s="156"/>
      <c r="P47" s="156"/>
      <c r="Q47" s="153"/>
      <c r="R47" s="153"/>
      <c r="S47" s="156"/>
      <c r="T47" s="153"/>
      <c r="U47" s="153"/>
      <c r="V47" s="153"/>
      <c r="W47" s="153"/>
      <c r="X47" s="153"/>
      <c r="Y47" s="153"/>
      <c r="Z47" s="153"/>
    </row>
    <row r="48" spans="1:26" ht="24.95" customHeight="1" x14ac:dyDescent="0.25">
      <c r="A48" s="171"/>
      <c r="B48" s="168" t="s">
        <v>149</v>
      </c>
      <c r="C48" s="172" t="s">
        <v>150</v>
      </c>
      <c r="D48" s="168" t="s">
        <v>151</v>
      </c>
      <c r="E48" s="168" t="s">
        <v>112</v>
      </c>
      <c r="F48" s="169">
        <v>38</v>
      </c>
      <c r="G48" s="170"/>
      <c r="H48" s="170"/>
      <c r="I48" s="170">
        <f>ROUND(F48*(G48+H48),2)</f>
        <v>0</v>
      </c>
      <c r="J48" s="168">
        <f>ROUND(F48*(N48),2)</f>
        <v>317.68</v>
      </c>
      <c r="K48" s="1">
        <f>ROUND(F48*(O48),2)</f>
        <v>0</v>
      </c>
      <c r="L48" s="1">
        <f>ROUND(F48*(G48),2)</f>
        <v>0</v>
      </c>
      <c r="M48" s="1"/>
      <c r="N48" s="1">
        <v>8.36</v>
      </c>
      <c r="O48" s="1"/>
      <c r="P48" s="167">
        <f>ROUND(F48*(R48),3)</f>
        <v>2E-3</v>
      </c>
      <c r="Q48" s="173"/>
      <c r="R48" s="173">
        <v>6.0000000000000002E-5</v>
      </c>
      <c r="S48" s="167"/>
      <c r="Z48">
        <v>0</v>
      </c>
    </row>
    <row r="49" spans="1:26" ht="24.95" customHeight="1" x14ac:dyDescent="0.25">
      <c r="A49" s="171"/>
      <c r="B49" s="168" t="s">
        <v>152</v>
      </c>
      <c r="C49" s="172" t="s">
        <v>153</v>
      </c>
      <c r="D49" s="168" t="s">
        <v>154</v>
      </c>
      <c r="E49" s="168" t="s">
        <v>112</v>
      </c>
      <c r="F49" s="169">
        <v>22</v>
      </c>
      <c r="G49" s="170"/>
      <c r="H49" s="170"/>
      <c r="I49" s="170">
        <f>ROUND(F49*(G49+H49),2)</f>
        <v>0</v>
      </c>
      <c r="J49" s="168">
        <f>ROUND(F49*(N49),2)</f>
        <v>61.16</v>
      </c>
      <c r="K49" s="1">
        <f>ROUND(F49*(O49),2)</f>
        <v>0</v>
      </c>
      <c r="L49" s="1">
        <f>ROUND(F49*(G49),2)</f>
        <v>0</v>
      </c>
      <c r="M49" s="1"/>
      <c r="N49" s="1">
        <v>2.7800000000000002</v>
      </c>
      <c r="O49" s="1"/>
      <c r="P49" s="167"/>
      <c r="Q49" s="173"/>
      <c r="R49" s="173"/>
      <c r="S49" s="167"/>
      <c r="Z49">
        <v>0</v>
      </c>
    </row>
    <row r="50" spans="1:26" ht="24.95" customHeight="1" x14ac:dyDescent="0.25">
      <c r="A50" s="171"/>
      <c r="B50" s="168" t="s">
        <v>152</v>
      </c>
      <c r="C50" s="172" t="s">
        <v>155</v>
      </c>
      <c r="D50" s="168" t="s">
        <v>156</v>
      </c>
      <c r="E50" s="168" t="s">
        <v>112</v>
      </c>
      <c r="F50" s="169">
        <v>16</v>
      </c>
      <c r="G50" s="170"/>
      <c r="H50" s="170"/>
      <c r="I50" s="170">
        <f>ROUND(F50*(G50+H50),2)</f>
        <v>0</v>
      </c>
      <c r="J50" s="168">
        <f>ROUND(F50*(N50),2)</f>
        <v>51.68</v>
      </c>
      <c r="K50" s="1">
        <f>ROUND(F50*(O50),2)</f>
        <v>0</v>
      </c>
      <c r="L50" s="1">
        <f>ROUND(F50*(G50),2)</f>
        <v>0</v>
      </c>
      <c r="M50" s="1"/>
      <c r="N50" s="1">
        <v>3.23</v>
      </c>
      <c r="O50" s="1"/>
      <c r="P50" s="167"/>
      <c r="Q50" s="173"/>
      <c r="R50" s="173"/>
      <c r="S50" s="167"/>
      <c r="Z50">
        <v>0</v>
      </c>
    </row>
    <row r="51" spans="1:26" ht="24.95" customHeight="1" x14ac:dyDescent="0.25">
      <c r="A51" s="171"/>
      <c r="B51" s="168" t="s">
        <v>157</v>
      </c>
      <c r="C51" s="172" t="s">
        <v>158</v>
      </c>
      <c r="D51" s="168" t="s">
        <v>159</v>
      </c>
      <c r="E51" s="168" t="s">
        <v>112</v>
      </c>
      <c r="F51" s="169">
        <v>22.66</v>
      </c>
      <c r="G51" s="170"/>
      <c r="H51" s="170"/>
      <c r="I51" s="170">
        <f>ROUND(F51*(G51+H51),2)</f>
        <v>0</v>
      </c>
      <c r="J51" s="168">
        <f>ROUND(F51*(N51),2)</f>
        <v>1101.28</v>
      </c>
      <c r="K51" s="1">
        <f>ROUND(F51*(O51),2)</f>
        <v>0</v>
      </c>
      <c r="L51" s="1"/>
      <c r="M51" s="1">
        <f>ROUND(F51*(G51),2)</f>
        <v>0</v>
      </c>
      <c r="N51" s="1">
        <v>48.6</v>
      </c>
      <c r="O51" s="1"/>
      <c r="P51" s="167">
        <f>ROUND(F51*(R51),3)</f>
        <v>0.28100000000000003</v>
      </c>
      <c r="Q51" s="173"/>
      <c r="R51" s="173">
        <v>1.24E-2</v>
      </c>
      <c r="S51" s="167"/>
      <c r="Z51">
        <v>0</v>
      </c>
    </row>
    <row r="52" spans="1:26" ht="24.95" customHeight="1" x14ac:dyDescent="0.25">
      <c r="A52" s="171"/>
      <c r="B52" s="168" t="s">
        <v>157</v>
      </c>
      <c r="C52" s="172" t="s">
        <v>160</v>
      </c>
      <c r="D52" s="168" t="s">
        <v>161</v>
      </c>
      <c r="E52" s="168" t="s">
        <v>162</v>
      </c>
      <c r="F52" s="169">
        <v>17.963000000000001</v>
      </c>
      <c r="G52" s="170"/>
      <c r="H52" s="170"/>
      <c r="I52" s="170">
        <f>ROUND(F52*(G52+H52),2)</f>
        <v>0</v>
      </c>
      <c r="J52" s="168">
        <f>ROUND(F52*(N52),2)</f>
        <v>1537.63</v>
      </c>
      <c r="K52" s="1">
        <f>ROUND(F52*(O52),2)</f>
        <v>0</v>
      </c>
      <c r="L52" s="1"/>
      <c r="M52" s="1">
        <f>ROUND(F52*(G52),2)</f>
        <v>0</v>
      </c>
      <c r="N52" s="1">
        <v>85.6</v>
      </c>
      <c r="O52" s="1"/>
      <c r="P52" s="167">
        <f>ROUND(F52*(R52),3)</f>
        <v>0.55700000000000005</v>
      </c>
      <c r="Q52" s="173"/>
      <c r="R52" s="173">
        <v>3.1E-2</v>
      </c>
      <c r="S52" s="167"/>
      <c r="Z52">
        <v>0</v>
      </c>
    </row>
    <row r="53" spans="1:26" x14ac:dyDescent="0.25">
      <c r="A53" s="156"/>
      <c r="B53" s="156"/>
      <c r="C53" s="156"/>
      <c r="D53" s="156" t="s">
        <v>68</v>
      </c>
      <c r="E53" s="156"/>
      <c r="F53" s="167"/>
      <c r="G53" s="159"/>
      <c r="H53" s="159">
        <f>ROUND((SUM(M47:M52))/1,2)</f>
        <v>0</v>
      </c>
      <c r="I53" s="159">
        <f>ROUND((SUM(I47:I52))/1,2)</f>
        <v>0</v>
      </c>
      <c r="J53" s="156"/>
      <c r="K53" s="156"/>
      <c r="L53" s="156">
        <f>ROUND((SUM(L47:L52))/1,2)</f>
        <v>0</v>
      </c>
      <c r="M53" s="156">
        <f>ROUND((SUM(M47:M52))/1,2)</f>
        <v>0</v>
      </c>
      <c r="N53" s="156"/>
      <c r="O53" s="156"/>
      <c r="P53" s="174">
        <f>ROUND((SUM(P47:P52))/1,2)</f>
        <v>0.84</v>
      </c>
      <c r="Q53" s="153"/>
      <c r="R53" s="153"/>
      <c r="S53" s="174">
        <f>ROUND((SUM(S47:S52))/1,2)</f>
        <v>0</v>
      </c>
      <c r="T53" s="153"/>
      <c r="U53" s="153"/>
      <c r="V53" s="153"/>
      <c r="W53" s="153"/>
      <c r="X53" s="153"/>
      <c r="Y53" s="153"/>
      <c r="Z53" s="153"/>
    </row>
    <row r="54" spans="1:26" x14ac:dyDescent="0.25">
      <c r="A54" s="1"/>
      <c r="B54" s="1"/>
      <c r="C54" s="1"/>
      <c r="D54" s="1"/>
      <c r="E54" s="1"/>
      <c r="F54" s="163"/>
      <c r="G54" s="149"/>
      <c r="H54" s="149"/>
      <c r="I54" s="149"/>
      <c r="J54" s="1"/>
      <c r="K54" s="1"/>
      <c r="L54" s="1"/>
      <c r="M54" s="1"/>
      <c r="N54" s="1"/>
      <c r="O54" s="1"/>
      <c r="P54" s="1"/>
      <c r="S54" s="1"/>
    </row>
    <row r="55" spans="1:26" x14ac:dyDescent="0.25">
      <c r="A55" s="156"/>
      <c r="B55" s="156"/>
      <c r="C55" s="156"/>
      <c r="D55" s="156" t="s">
        <v>69</v>
      </c>
      <c r="E55" s="156"/>
      <c r="F55" s="167"/>
      <c r="G55" s="157"/>
      <c r="H55" s="157"/>
      <c r="I55" s="157"/>
      <c r="J55" s="156"/>
      <c r="K55" s="156"/>
      <c r="L55" s="156"/>
      <c r="M55" s="156"/>
      <c r="N55" s="156"/>
      <c r="O55" s="156"/>
      <c r="P55" s="156"/>
      <c r="Q55" s="153"/>
      <c r="R55" s="153"/>
      <c r="S55" s="156"/>
      <c r="T55" s="153"/>
      <c r="U55" s="153"/>
      <c r="V55" s="153"/>
      <c r="W55" s="153"/>
      <c r="X55" s="153"/>
      <c r="Y55" s="153"/>
      <c r="Z55" s="153"/>
    </row>
    <row r="56" spans="1:26" ht="24.95" customHeight="1" x14ac:dyDescent="0.25">
      <c r="A56" s="171"/>
      <c r="B56" s="168" t="s">
        <v>119</v>
      </c>
      <c r="C56" s="172" t="s">
        <v>163</v>
      </c>
      <c r="D56" s="168" t="s">
        <v>164</v>
      </c>
      <c r="E56" s="168" t="s">
        <v>112</v>
      </c>
      <c r="F56" s="169">
        <v>286</v>
      </c>
      <c r="G56" s="170"/>
      <c r="H56" s="170"/>
      <c r="I56" s="170">
        <f t="shared" ref="I56:I68" si="9">ROUND(F56*(G56+H56),2)</f>
        <v>0</v>
      </c>
      <c r="J56" s="168">
        <f t="shared" ref="J56:J68" si="10">ROUND(F56*(N56),2)</f>
        <v>2187.9</v>
      </c>
      <c r="K56" s="1">
        <f t="shared" ref="K56:K68" si="11">ROUND(F56*(O56),2)</f>
        <v>0</v>
      </c>
      <c r="L56" s="1">
        <f t="shared" ref="L56:L64" si="12">ROUND(F56*(G56),2)</f>
        <v>0</v>
      </c>
      <c r="M56" s="1"/>
      <c r="N56" s="1">
        <v>7.65</v>
      </c>
      <c r="O56" s="1"/>
      <c r="P56" s="167">
        <f>ROUND(F56*(R56),3)</f>
        <v>38.81</v>
      </c>
      <c r="Q56" s="173"/>
      <c r="R56" s="173">
        <v>0.13570000000000002</v>
      </c>
      <c r="S56" s="167"/>
      <c r="Z56">
        <v>0</v>
      </c>
    </row>
    <row r="57" spans="1:26" ht="24.95" customHeight="1" x14ac:dyDescent="0.25">
      <c r="A57" s="171"/>
      <c r="B57" s="168" t="s">
        <v>119</v>
      </c>
      <c r="C57" s="172" t="s">
        <v>165</v>
      </c>
      <c r="D57" s="168" t="s">
        <v>166</v>
      </c>
      <c r="E57" s="168" t="s">
        <v>85</v>
      </c>
      <c r="F57" s="169">
        <v>54.75</v>
      </c>
      <c r="G57" s="170"/>
      <c r="H57" s="170"/>
      <c r="I57" s="170">
        <f t="shared" si="9"/>
        <v>0</v>
      </c>
      <c r="J57" s="168">
        <f t="shared" si="10"/>
        <v>4804.8599999999997</v>
      </c>
      <c r="K57" s="1">
        <f t="shared" si="11"/>
        <v>0</v>
      </c>
      <c r="L57" s="1">
        <f t="shared" si="12"/>
        <v>0</v>
      </c>
      <c r="M57" s="1"/>
      <c r="N57" s="1">
        <v>87.76</v>
      </c>
      <c r="O57" s="1"/>
      <c r="P57" s="167">
        <f>ROUND(F57*(R57),3)</f>
        <v>120.51</v>
      </c>
      <c r="Q57" s="173"/>
      <c r="R57" s="173">
        <v>2.2010900000000002</v>
      </c>
      <c r="S57" s="167"/>
      <c r="Z57">
        <v>0</v>
      </c>
    </row>
    <row r="58" spans="1:26" ht="24.95" customHeight="1" x14ac:dyDescent="0.25">
      <c r="A58" s="171"/>
      <c r="B58" s="168" t="s">
        <v>119</v>
      </c>
      <c r="C58" s="172" t="s">
        <v>167</v>
      </c>
      <c r="D58" s="168" t="s">
        <v>168</v>
      </c>
      <c r="E58" s="168" t="s">
        <v>112</v>
      </c>
      <c r="F58" s="169">
        <v>286</v>
      </c>
      <c r="G58" s="170"/>
      <c r="H58" s="170"/>
      <c r="I58" s="170">
        <f t="shared" si="9"/>
        <v>0</v>
      </c>
      <c r="J58" s="168">
        <f t="shared" si="10"/>
        <v>1295.58</v>
      </c>
      <c r="K58" s="1">
        <f t="shared" si="11"/>
        <v>0</v>
      </c>
      <c r="L58" s="1">
        <f t="shared" si="12"/>
        <v>0</v>
      </c>
      <c r="M58" s="1"/>
      <c r="N58" s="1">
        <v>4.53</v>
      </c>
      <c r="O58" s="1"/>
      <c r="P58" s="167">
        <f>ROUND(F58*(R58),3)</f>
        <v>33.594000000000001</v>
      </c>
      <c r="Q58" s="173"/>
      <c r="R58" s="173">
        <v>0.11745999999999999</v>
      </c>
      <c r="S58" s="167"/>
      <c r="Z58">
        <v>0</v>
      </c>
    </row>
    <row r="59" spans="1:26" ht="24.95" customHeight="1" x14ac:dyDescent="0.25">
      <c r="A59" s="171"/>
      <c r="B59" s="168" t="s">
        <v>107</v>
      </c>
      <c r="C59" s="172" t="s">
        <v>169</v>
      </c>
      <c r="D59" s="168" t="s">
        <v>170</v>
      </c>
      <c r="E59" s="168" t="s">
        <v>112</v>
      </c>
      <c r="F59" s="169">
        <v>420</v>
      </c>
      <c r="G59" s="170"/>
      <c r="H59" s="170"/>
      <c r="I59" s="170">
        <f t="shared" si="9"/>
        <v>0</v>
      </c>
      <c r="J59" s="168">
        <f t="shared" si="10"/>
        <v>1008</v>
      </c>
      <c r="K59" s="1">
        <f t="shared" si="11"/>
        <v>0</v>
      </c>
      <c r="L59" s="1">
        <f t="shared" si="12"/>
        <v>0</v>
      </c>
      <c r="M59" s="1"/>
      <c r="N59" s="1">
        <v>2.4</v>
      </c>
      <c r="O59" s="1"/>
      <c r="P59" s="167">
        <f>ROUND(F59*(R59),3)</f>
        <v>8.0000000000000002E-3</v>
      </c>
      <c r="Q59" s="173"/>
      <c r="R59" s="173">
        <v>2.0000000000000002E-5</v>
      </c>
      <c r="S59" s="167"/>
      <c r="Z59">
        <v>0</v>
      </c>
    </row>
    <row r="60" spans="1:26" ht="24.95" customHeight="1" x14ac:dyDescent="0.25">
      <c r="A60" s="171"/>
      <c r="B60" s="168" t="s">
        <v>107</v>
      </c>
      <c r="C60" s="172" t="s">
        <v>171</v>
      </c>
      <c r="D60" s="168" t="s">
        <v>172</v>
      </c>
      <c r="E60" s="168" t="s">
        <v>173</v>
      </c>
      <c r="F60" s="169">
        <v>91.54</v>
      </c>
      <c r="G60" s="170"/>
      <c r="H60" s="170"/>
      <c r="I60" s="170">
        <f t="shared" si="9"/>
        <v>0</v>
      </c>
      <c r="J60" s="168">
        <f t="shared" si="10"/>
        <v>664.58</v>
      </c>
      <c r="K60" s="1">
        <f t="shared" si="11"/>
        <v>0</v>
      </c>
      <c r="L60" s="1">
        <f t="shared" si="12"/>
        <v>0</v>
      </c>
      <c r="M60" s="1"/>
      <c r="N60" s="1">
        <v>7.26</v>
      </c>
      <c r="O60" s="1"/>
      <c r="P60" s="167"/>
      <c r="Q60" s="173"/>
      <c r="R60" s="173"/>
      <c r="S60" s="167"/>
      <c r="Z60">
        <v>0</v>
      </c>
    </row>
    <row r="61" spans="1:26" ht="24.95" customHeight="1" x14ac:dyDescent="0.25">
      <c r="A61" s="171"/>
      <c r="B61" s="168" t="s">
        <v>107</v>
      </c>
      <c r="C61" s="172" t="s">
        <v>174</v>
      </c>
      <c r="D61" s="168" t="s">
        <v>175</v>
      </c>
      <c r="E61" s="168" t="s">
        <v>173</v>
      </c>
      <c r="F61" s="169">
        <v>91.54</v>
      </c>
      <c r="G61" s="170"/>
      <c r="H61" s="170"/>
      <c r="I61" s="170">
        <f t="shared" si="9"/>
        <v>0</v>
      </c>
      <c r="J61" s="168">
        <f t="shared" si="10"/>
        <v>1786.86</v>
      </c>
      <c r="K61" s="1">
        <f t="shared" si="11"/>
        <v>0</v>
      </c>
      <c r="L61" s="1">
        <f t="shared" si="12"/>
        <v>0</v>
      </c>
      <c r="M61" s="1"/>
      <c r="N61" s="1">
        <v>19.52</v>
      </c>
      <c r="O61" s="1"/>
      <c r="P61" s="167"/>
      <c r="Q61" s="173"/>
      <c r="R61" s="173"/>
      <c r="S61" s="167"/>
      <c r="Z61">
        <v>0</v>
      </c>
    </row>
    <row r="62" spans="1:26" ht="24.95" customHeight="1" x14ac:dyDescent="0.25">
      <c r="A62" s="171"/>
      <c r="B62" s="168" t="s">
        <v>107</v>
      </c>
      <c r="C62" s="172" t="s">
        <v>176</v>
      </c>
      <c r="D62" s="168" t="s">
        <v>177</v>
      </c>
      <c r="E62" s="168" t="s">
        <v>173</v>
      </c>
      <c r="F62" s="169">
        <v>91.54</v>
      </c>
      <c r="G62" s="170"/>
      <c r="H62" s="170"/>
      <c r="I62" s="170">
        <f t="shared" si="9"/>
        <v>0</v>
      </c>
      <c r="J62" s="168">
        <f t="shared" si="10"/>
        <v>371.65</v>
      </c>
      <c r="K62" s="1">
        <f t="shared" si="11"/>
        <v>0</v>
      </c>
      <c r="L62" s="1">
        <f t="shared" si="12"/>
        <v>0</v>
      </c>
      <c r="M62" s="1"/>
      <c r="N62" s="1">
        <v>4.0599999999999996</v>
      </c>
      <c r="O62" s="1"/>
      <c r="P62" s="167"/>
      <c r="Q62" s="173"/>
      <c r="R62" s="173"/>
      <c r="S62" s="167"/>
      <c r="Z62">
        <v>0</v>
      </c>
    </row>
    <row r="63" spans="1:26" ht="24.95" customHeight="1" x14ac:dyDescent="0.25">
      <c r="A63" s="171"/>
      <c r="B63" s="168" t="s">
        <v>178</v>
      </c>
      <c r="C63" s="172" t="s">
        <v>179</v>
      </c>
      <c r="D63" s="168" t="s">
        <v>180</v>
      </c>
      <c r="E63" s="168" t="s">
        <v>85</v>
      </c>
      <c r="F63" s="169">
        <v>8</v>
      </c>
      <c r="G63" s="170"/>
      <c r="H63" s="170"/>
      <c r="I63" s="170">
        <f t="shared" si="9"/>
        <v>0</v>
      </c>
      <c r="J63" s="168">
        <f t="shared" si="10"/>
        <v>880</v>
      </c>
      <c r="K63" s="1">
        <f t="shared" si="11"/>
        <v>0</v>
      </c>
      <c r="L63" s="1">
        <f t="shared" si="12"/>
        <v>0</v>
      </c>
      <c r="M63" s="1"/>
      <c r="N63" s="1">
        <v>110</v>
      </c>
      <c r="O63" s="1"/>
      <c r="P63" s="167">
        <f>ROUND(F63*(R63),3)</f>
        <v>17.983000000000001</v>
      </c>
      <c r="Q63" s="173"/>
      <c r="R63" s="173">
        <v>2.2478700000000003</v>
      </c>
      <c r="S63" s="167"/>
      <c r="Z63">
        <v>0</v>
      </c>
    </row>
    <row r="64" spans="1:26" ht="24.95" customHeight="1" x14ac:dyDescent="0.25">
      <c r="A64" s="171"/>
      <c r="B64" s="168" t="s">
        <v>145</v>
      </c>
      <c r="C64" s="172" t="s">
        <v>181</v>
      </c>
      <c r="D64" s="168" t="s">
        <v>182</v>
      </c>
      <c r="E64" s="168" t="s">
        <v>183</v>
      </c>
      <c r="F64" s="169">
        <v>91.54</v>
      </c>
      <c r="G64" s="170"/>
      <c r="H64" s="170"/>
      <c r="I64" s="170">
        <f t="shared" si="9"/>
        <v>0</v>
      </c>
      <c r="J64" s="168">
        <f t="shared" si="10"/>
        <v>2288.5</v>
      </c>
      <c r="K64" s="1">
        <f t="shared" si="11"/>
        <v>0</v>
      </c>
      <c r="L64" s="1">
        <f t="shared" si="12"/>
        <v>0</v>
      </c>
      <c r="M64" s="1"/>
      <c r="N64" s="1">
        <v>25</v>
      </c>
      <c r="O64" s="1"/>
      <c r="P64" s="167"/>
      <c r="Q64" s="173"/>
      <c r="R64" s="173"/>
      <c r="S64" s="167"/>
      <c r="Z64">
        <v>0</v>
      </c>
    </row>
    <row r="65" spans="1:26" ht="24.95" customHeight="1" x14ac:dyDescent="0.25">
      <c r="A65" s="171"/>
      <c r="B65" s="168" t="s">
        <v>184</v>
      </c>
      <c r="C65" s="172" t="s">
        <v>185</v>
      </c>
      <c r="D65" s="168" t="s">
        <v>186</v>
      </c>
      <c r="E65" s="168" t="s">
        <v>148</v>
      </c>
      <c r="F65" s="169">
        <v>1144</v>
      </c>
      <c r="G65" s="170"/>
      <c r="H65" s="170"/>
      <c r="I65" s="170">
        <f t="shared" si="9"/>
        <v>0</v>
      </c>
      <c r="J65" s="168">
        <f t="shared" si="10"/>
        <v>4301.4399999999996</v>
      </c>
      <c r="K65" s="1">
        <f t="shared" si="11"/>
        <v>0</v>
      </c>
      <c r="L65" s="1"/>
      <c r="M65" s="1">
        <f>ROUND(F65*(G65),2)</f>
        <v>0</v>
      </c>
      <c r="N65" s="1">
        <v>3.76</v>
      </c>
      <c r="O65" s="1"/>
      <c r="P65" s="167"/>
      <c r="Q65" s="173"/>
      <c r="R65" s="173"/>
      <c r="S65" s="167"/>
      <c r="Z65">
        <v>0</v>
      </c>
    </row>
    <row r="66" spans="1:26" ht="24.95" customHeight="1" x14ac:dyDescent="0.25">
      <c r="A66" s="171"/>
      <c r="B66" s="168" t="s">
        <v>187</v>
      </c>
      <c r="C66" s="172" t="s">
        <v>188</v>
      </c>
      <c r="D66" s="168" t="s">
        <v>189</v>
      </c>
      <c r="E66" s="168" t="s">
        <v>148</v>
      </c>
      <c r="F66" s="169">
        <v>150</v>
      </c>
      <c r="G66" s="170"/>
      <c r="H66" s="170"/>
      <c r="I66" s="170">
        <f t="shared" si="9"/>
        <v>0</v>
      </c>
      <c r="J66" s="168">
        <f t="shared" si="10"/>
        <v>844.5</v>
      </c>
      <c r="K66" s="1">
        <f t="shared" si="11"/>
        <v>0</v>
      </c>
      <c r="L66" s="1"/>
      <c r="M66" s="1">
        <f>ROUND(F66*(G66),2)</f>
        <v>0</v>
      </c>
      <c r="N66" s="1">
        <v>5.63</v>
      </c>
      <c r="O66" s="1"/>
      <c r="P66" s="167">
        <f>ROUND(F66*(R66),3)</f>
        <v>14.55</v>
      </c>
      <c r="Q66" s="173"/>
      <c r="R66" s="173">
        <v>9.7000000000000003E-2</v>
      </c>
      <c r="S66" s="167"/>
      <c r="Z66">
        <v>0</v>
      </c>
    </row>
    <row r="67" spans="1:26" ht="24.95" customHeight="1" x14ac:dyDescent="0.25">
      <c r="A67" s="171"/>
      <c r="B67" s="168" t="s">
        <v>187</v>
      </c>
      <c r="C67" s="172" t="s">
        <v>190</v>
      </c>
      <c r="D67" s="168" t="s">
        <v>191</v>
      </c>
      <c r="E67" s="168" t="s">
        <v>148</v>
      </c>
      <c r="F67" s="169">
        <v>102</v>
      </c>
      <c r="G67" s="170"/>
      <c r="H67" s="170"/>
      <c r="I67" s="170">
        <f t="shared" si="9"/>
        <v>0</v>
      </c>
      <c r="J67" s="168">
        <f t="shared" si="10"/>
        <v>750.72</v>
      </c>
      <c r="K67" s="1">
        <f t="shared" si="11"/>
        <v>0</v>
      </c>
      <c r="L67" s="1"/>
      <c r="M67" s="1">
        <f>ROUND(F67*(G67),2)</f>
        <v>0</v>
      </c>
      <c r="N67" s="1">
        <v>7.36</v>
      </c>
      <c r="O67" s="1"/>
      <c r="P67" s="167">
        <f>ROUND(F67*(R67),3)</f>
        <v>4.59</v>
      </c>
      <c r="Q67" s="173"/>
      <c r="R67" s="173">
        <v>4.4999999999999998E-2</v>
      </c>
      <c r="S67" s="167"/>
      <c r="Z67">
        <v>0</v>
      </c>
    </row>
    <row r="68" spans="1:26" ht="24.95" customHeight="1" x14ac:dyDescent="0.25">
      <c r="A68" s="171"/>
      <c r="B68" s="168" t="s">
        <v>187</v>
      </c>
      <c r="C68" s="172" t="s">
        <v>192</v>
      </c>
      <c r="D68" s="168" t="s">
        <v>193</v>
      </c>
      <c r="E68" s="168" t="s">
        <v>148</v>
      </c>
      <c r="F68" s="169">
        <v>34</v>
      </c>
      <c r="G68" s="170"/>
      <c r="H68" s="170"/>
      <c r="I68" s="170">
        <f t="shared" si="9"/>
        <v>0</v>
      </c>
      <c r="J68" s="168">
        <f t="shared" si="10"/>
        <v>640.22</v>
      </c>
      <c r="K68" s="1">
        <f t="shared" si="11"/>
        <v>0</v>
      </c>
      <c r="L68" s="1"/>
      <c r="M68" s="1">
        <f>ROUND(F68*(G68),2)</f>
        <v>0</v>
      </c>
      <c r="N68" s="1">
        <v>18.829999999999998</v>
      </c>
      <c r="O68" s="1"/>
      <c r="P68" s="167">
        <f>ROUND(F68*(R68),3)</f>
        <v>1.6830000000000001</v>
      </c>
      <c r="Q68" s="173"/>
      <c r="R68" s="173">
        <v>4.9500000000000002E-2</v>
      </c>
      <c r="S68" s="167"/>
      <c r="Z68">
        <v>0</v>
      </c>
    </row>
    <row r="69" spans="1:26" x14ac:dyDescent="0.25">
      <c r="A69" s="156"/>
      <c r="B69" s="156"/>
      <c r="C69" s="156"/>
      <c r="D69" s="156" t="s">
        <v>69</v>
      </c>
      <c r="E69" s="156"/>
      <c r="F69" s="167"/>
      <c r="G69" s="159"/>
      <c r="H69" s="159">
        <f>ROUND((SUM(M55:M68))/1,2)</f>
        <v>0</v>
      </c>
      <c r="I69" s="159">
        <f>ROUND((SUM(I55:I68))/1,2)</f>
        <v>0</v>
      </c>
      <c r="J69" s="156"/>
      <c r="K69" s="156"/>
      <c r="L69" s="156">
        <f>ROUND((SUM(L55:L68))/1,2)</f>
        <v>0</v>
      </c>
      <c r="M69" s="156">
        <f>ROUND((SUM(M55:M68))/1,2)</f>
        <v>0</v>
      </c>
      <c r="N69" s="156"/>
      <c r="O69" s="156"/>
      <c r="P69" s="174">
        <f>ROUND((SUM(P55:P68))/1,2)</f>
        <v>231.73</v>
      </c>
      <c r="Q69" s="153"/>
      <c r="R69" s="153"/>
      <c r="S69" s="174">
        <f>ROUND((SUM(S55:S68))/1,2)</f>
        <v>0</v>
      </c>
      <c r="T69" s="153"/>
      <c r="U69" s="153"/>
      <c r="V69" s="153"/>
      <c r="W69" s="153"/>
      <c r="X69" s="153"/>
      <c r="Y69" s="153"/>
      <c r="Z69" s="153"/>
    </row>
    <row r="70" spans="1:26" x14ac:dyDescent="0.25">
      <c r="A70" s="1"/>
      <c r="B70" s="1"/>
      <c r="C70" s="1"/>
      <c r="D70" s="1"/>
      <c r="E70" s="1"/>
      <c r="F70" s="163"/>
      <c r="G70" s="149"/>
      <c r="H70" s="149"/>
      <c r="I70" s="149"/>
      <c r="J70" s="1"/>
      <c r="K70" s="1"/>
      <c r="L70" s="1"/>
      <c r="M70" s="1"/>
      <c r="N70" s="1"/>
      <c r="O70" s="1"/>
      <c r="P70" s="1"/>
      <c r="S70" s="1"/>
    </row>
    <row r="71" spans="1:26" x14ac:dyDescent="0.25">
      <c r="A71" s="156"/>
      <c r="B71" s="156"/>
      <c r="C71" s="156"/>
      <c r="D71" s="156" t="s">
        <v>70</v>
      </c>
      <c r="E71" s="156"/>
      <c r="F71" s="167"/>
      <c r="G71" s="157"/>
      <c r="H71" s="157"/>
      <c r="I71" s="157"/>
      <c r="J71" s="156"/>
      <c r="K71" s="156"/>
      <c r="L71" s="156"/>
      <c r="M71" s="156"/>
      <c r="N71" s="156"/>
      <c r="O71" s="156"/>
      <c r="P71" s="156"/>
      <c r="Q71" s="153"/>
      <c r="R71" s="153"/>
      <c r="S71" s="156"/>
      <c r="T71" s="153"/>
      <c r="U71" s="153"/>
      <c r="V71" s="153"/>
      <c r="W71" s="153"/>
      <c r="X71" s="153"/>
      <c r="Y71" s="153"/>
      <c r="Z71" s="153"/>
    </row>
    <row r="72" spans="1:26" ht="24.95" customHeight="1" x14ac:dyDescent="0.25">
      <c r="A72" s="171"/>
      <c r="B72" s="168" t="s">
        <v>119</v>
      </c>
      <c r="C72" s="172" t="s">
        <v>194</v>
      </c>
      <c r="D72" s="168" t="s">
        <v>195</v>
      </c>
      <c r="E72" s="168" t="s">
        <v>173</v>
      </c>
      <c r="F72" s="169">
        <v>1601.31</v>
      </c>
      <c r="G72" s="170"/>
      <c r="H72" s="170"/>
      <c r="I72" s="170">
        <f>ROUND(F72*(G72+H72),2)</f>
        <v>0</v>
      </c>
      <c r="J72" s="168">
        <f>ROUND(F72*(N72),2)</f>
        <v>1921.57</v>
      </c>
      <c r="K72" s="1">
        <f>ROUND(F72*(O72),2)</f>
        <v>0</v>
      </c>
      <c r="L72" s="1">
        <f>ROUND(F72*(G72),2)</f>
        <v>0</v>
      </c>
      <c r="M72" s="1"/>
      <c r="N72" s="1">
        <v>1.2</v>
      </c>
      <c r="O72" s="1"/>
      <c r="P72" s="167"/>
      <c r="Q72" s="173"/>
      <c r="R72" s="173"/>
      <c r="S72" s="167"/>
      <c r="Z72">
        <v>0</v>
      </c>
    </row>
    <row r="73" spans="1:26" x14ac:dyDescent="0.25">
      <c r="A73" s="156"/>
      <c r="B73" s="156"/>
      <c r="C73" s="156"/>
      <c r="D73" s="156" t="s">
        <v>70</v>
      </c>
      <c r="E73" s="156"/>
      <c r="F73" s="167"/>
      <c r="G73" s="159"/>
      <c r="H73" s="159"/>
      <c r="I73" s="159">
        <f>ROUND((SUM(I71:I72))/1,2)</f>
        <v>0</v>
      </c>
      <c r="J73" s="156"/>
      <c r="K73" s="156"/>
      <c r="L73" s="156">
        <f>ROUND((SUM(L71:L72))/1,2)</f>
        <v>0</v>
      </c>
      <c r="M73" s="156">
        <f>ROUND((SUM(M71:M72))/1,2)</f>
        <v>0</v>
      </c>
      <c r="N73" s="156"/>
      <c r="O73" s="156"/>
      <c r="P73" s="174">
        <f>ROUND((SUM(P71:P72))/1,2)</f>
        <v>0</v>
      </c>
      <c r="S73" s="167">
        <f>ROUND((SUM(S71:S72))/1,2)</f>
        <v>0</v>
      </c>
    </row>
    <row r="74" spans="1:26" x14ac:dyDescent="0.25">
      <c r="A74" s="1"/>
      <c r="B74" s="1"/>
      <c r="C74" s="1"/>
      <c r="D74" s="1"/>
      <c r="E74" s="1"/>
      <c r="F74" s="163"/>
      <c r="G74" s="149"/>
      <c r="H74" s="149"/>
      <c r="I74" s="149"/>
      <c r="J74" s="1"/>
      <c r="K74" s="1"/>
      <c r="L74" s="1"/>
      <c r="M74" s="1"/>
      <c r="N74" s="1"/>
      <c r="O74" s="1"/>
      <c r="P74" s="1"/>
      <c r="S74" s="1"/>
    </row>
    <row r="75" spans="1:26" x14ac:dyDescent="0.25">
      <c r="A75" s="156"/>
      <c r="B75" s="156"/>
      <c r="C75" s="156"/>
      <c r="D75" s="2" t="s">
        <v>64</v>
      </c>
      <c r="E75" s="156"/>
      <c r="F75" s="167"/>
      <c r="G75" s="159"/>
      <c r="H75" s="159">
        <f>ROUND((SUM(M9:M74))/2,2)</f>
        <v>0</v>
      </c>
      <c r="I75" s="159">
        <f>ROUND((SUM(I9:I74))/2,2)</f>
        <v>0</v>
      </c>
      <c r="J75" s="156"/>
      <c r="K75" s="156"/>
      <c r="L75" s="156">
        <f>ROUND((SUM(L9:L74))/2,2)</f>
        <v>0</v>
      </c>
      <c r="M75" s="156">
        <f>ROUND((SUM(M9:M74))/2,2)</f>
        <v>0</v>
      </c>
      <c r="N75" s="156"/>
      <c r="O75" s="156"/>
      <c r="P75" s="174">
        <f>ROUND((SUM(P9:P74))/2,2)</f>
        <v>1665.18</v>
      </c>
      <c r="S75" s="174">
        <f>ROUND((SUM(S9:S74))/2,2)</f>
        <v>0</v>
      </c>
    </row>
    <row r="76" spans="1:26" x14ac:dyDescent="0.25">
      <c r="A76" s="175"/>
      <c r="B76" s="175"/>
      <c r="C76" s="175"/>
      <c r="D76" s="175" t="s">
        <v>71</v>
      </c>
      <c r="E76" s="175"/>
      <c r="F76" s="176"/>
      <c r="G76" s="177"/>
      <c r="H76" s="177">
        <f>ROUND((SUM(M9:M75))/3,2)</f>
        <v>0</v>
      </c>
      <c r="I76" s="177">
        <f>ROUND((SUM(I9:I75))/3,2)</f>
        <v>0</v>
      </c>
      <c r="J76" s="175"/>
      <c r="K76" s="175">
        <f>ROUND((SUM(K9:K75))/3,2)</f>
        <v>0</v>
      </c>
      <c r="L76" s="175">
        <f>ROUND((SUM(L9:L75))/3,2)</f>
        <v>0</v>
      </c>
      <c r="M76" s="175">
        <f>ROUND((SUM(M9:M75))/3,2)</f>
        <v>0</v>
      </c>
      <c r="N76" s="175"/>
      <c r="O76" s="175"/>
      <c r="P76" s="190">
        <f>ROUND((SUM(P9:P75))/3,2)</f>
        <v>1665.18</v>
      </c>
      <c r="S76" s="176">
        <f>ROUND((SUM(S9:S75))/3,2)</f>
        <v>0</v>
      </c>
      <c r="Z76">
        <f>(SUM(Z9:Z75))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REKONŠTRUKCIA MIESTNEJ KOMUNIKÁCIE A CHODNÍKA v obci Zámutov (od Sukovského po náučný chodník) /  Vlastný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13168</vt:lpstr>
      <vt:lpstr>Rekap 13168</vt:lpstr>
      <vt:lpstr>SO 13168</vt:lpstr>
      <vt:lpstr>'Rekap 13168'!Názvy_tlače</vt:lpstr>
      <vt:lpstr>'SO 13168'!Názvy_tlače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2018-08-09T05:36:33Z</dcterms:created>
  <dcterms:modified xsi:type="dcterms:W3CDTF">2018-08-09T05:41:28Z</dcterms:modified>
</cp:coreProperties>
</file>