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ámutov nadstavba MŠ\"/>
    </mc:Choice>
  </mc:AlternateContent>
  <bookViews>
    <workbookView xWindow="0" yWindow="0" windowWidth="7470" windowHeight="6225"/>
  </bookViews>
  <sheets>
    <sheet name="Rekapitulácia" sheetId="1" r:id="rId1"/>
    <sheet name="Krycí list stavby" sheetId="2" r:id="rId2"/>
    <sheet name="Kryci_list 11293" sheetId="3" r:id="rId3"/>
    <sheet name="Rekap 11293" sheetId="4" r:id="rId4"/>
    <sheet name="SO 11293" sheetId="5" r:id="rId5"/>
    <sheet name="Kryci_list 11299" sheetId="6" r:id="rId6"/>
    <sheet name="Rekap 11299" sheetId="7" r:id="rId7"/>
    <sheet name="SO 11299" sheetId="8" r:id="rId8"/>
    <sheet name="Kryci_list 11300" sheetId="9" r:id="rId9"/>
    <sheet name="Rekap 11300" sheetId="10" r:id="rId10"/>
    <sheet name="SO 11300" sheetId="11" r:id="rId11"/>
    <sheet name="Kryci_list 11301" sheetId="12" r:id="rId12"/>
    <sheet name="Rekap 11301" sheetId="13" r:id="rId13"/>
    <sheet name="SO 11301" sheetId="14" r:id="rId14"/>
  </sheets>
  <definedNames>
    <definedName name="_xlnm.Print_Titles" localSheetId="3">'Rekap 11293'!$9:$9</definedName>
    <definedName name="_xlnm.Print_Titles" localSheetId="6">'Rekap 11299'!$9:$9</definedName>
    <definedName name="_xlnm.Print_Titles" localSheetId="9">'Rekap 11300'!$9:$9</definedName>
    <definedName name="_xlnm.Print_Titles" localSheetId="12">'Rekap 11301'!$9:$9</definedName>
    <definedName name="_xlnm.Print_Titles" localSheetId="4">'SO 11293'!$8:$8</definedName>
    <definedName name="_xlnm.Print_Titles" localSheetId="7">'SO 11299'!$8:$8</definedName>
    <definedName name="_xlnm.Print_Titles" localSheetId="10">'SO 11300'!$8:$8</definedName>
    <definedName name="_xlnm.Print_Titles" localSheetId="13">'SO 11301'!$8:$8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6" i="2" s="1"/>
  <c r="D11" i="1"/>
  <c r="J18" i="2" s="1"/>
  <c r="E10" i="1"/>
  <c r="E9" i="1"/>
  <c r="E8" i="1"/>
  <c r="E7" i="1"/>
  <c r="E11" i="1" s="1"/>
  <c r="J17" i="2" s="1"/>
  <c r="J17" i="12"/>
  <c r="K10" i="1"/>
  <c r="I30" i="12"/>
  <c r="J30" i="12" s="1"/>
  <c r="Z96" i="14"/>
  <c r="K92" i="14"/>
  <c r="J92" i="14"/>
  <c r="S92" i="14"/>
  <c r="P92" i="14"/>
  <c r="M92" i="14"/>
  <c r="I92" i="14"/>
  <c r="K91" i="14"/>
  <c r="J91" i="14"/>
  <c r="S91" i="14"/>
  <c r="P91" i="14"/>
  <c r="M91" i="14"/>
  <c r="I91" i="14"/>
  <c r="K90" i="14"/>
  <c r="J90" i="14"/>
  <c r="S90" i="14"/>
  <c r="P90" i="14"/>
  <c r="M90" i="14"/>
  <c r="I90" i="14"/>
  <c r="K89" i="14"/>
  <c r="J89" i="14"/>
  <c r="S89" i="14"/>
  <c r="P89" i="14"/>
  <c r="M89" i="14"/>
  <c r="I89" i="14"/>
  <c r="K88" i="14"/>
  <c r="J88" i="14"/>
  <c r="S88" i="14"/>
  <c r="P88" i="14"/>
  <c r="M88" i="14"/>
  <c r="I88" i="14"/>
  <c r="K87" i="14"/>
  <c r="J87" i="14"/>
  <c r="S87" i="14"/>
  <c r="P87" i="14"/>
  <c r="M87" i="14"/>
  <c r="I87" i="14"/>
  <c r="K86" i="14"/>
  <c r="J86" i="14"/>
  <c r="S86" i="14"/>
  <c r="P86" i="14"/>
  <c r="M86" i="14"/>
  <c r="I86" i="14"/>
  <c r="K85" i="14"/>
  <c r="J85" i="14"/>
  <c r="S85" i="14"/>
  <c r="P85" i="14"/>
  <c r="M85" i="14"/>
  <c r="I85" i="14"/>
  <c r="K84" i="14"/>
  <c r="J84" i="14"/>
  <c r="S84" i="14"/>
  <c r="P84" i="14"/>
  <c r="M84" i="14"/>
  <c r="I84" i="14"/>
  <c r="K83" i="14"/>
  <c r="J83" i="14"/>
  <c r="S83" i="14"/>
  <c r="P83" i="14"/>
  <c r="M83" i="14"/>
  <c r="I83" i="14"/>
  <c r="K82" i="14"/>
  <c r="J82" i="14"/>
  <c r="S82" i="14"/>
  <c r="P82" i="14"/>
  <c r="M82" i="14"/>
  <c r="I82" i="14"/>
  <c r="K81" i="14"/>
  <c r="J81" i="14"/>
  <c r="S81" i="14"/>
  <c r="P81" i="14"/>
  <c r="M81" i="14"/>
  <c r="I81" i="14"/>
  <c r="K80" i="14"/>
  <c r="J80" i="14"/>
  <c r="S80" i="14"/>
  <c r="P80" i="14"/>
  <c r="M80" i="14"/>
  <c r="I80" i="14"/>
  <c r="K79" i="14"/>
  <c r="J79" i="14"/>
  <c r="S79" i="14"/>
  <c r="P79" i="14"/>
  <c r="M79" i="14"/>
  <c r="M93" i="14" s="1"/>
  <c r="C14" i="13" s="1"/>
  <c r="I79" i="14"/>
  <c r="K78" i="14"/>
  <c r="J78" i="14"/>
  <c r="S78" i="14"/>
  <c r="P78" i="14"/>
  <c r="L78" i="14"/>
  <c r="I78" i="14"/>
  <c r="K77" i="14"/>
  <c r="J77" i="14"/>
  <c r="S77" i="14"/>
  <c r="P77" i="14"/>
  <c r="L77" i="14"/>
  <c r="I77" i="14"/>
  <c r="K76" i="14"/>
  <c r="J76" i="14"/>
  <c r="S76" i="14"/>
  <c r="P76" i="14"/>
  <c r="L76" i="14"/>
  <c r="I76" i="14"/>
  <c r="K75" i="14"/>
  <c r="J75" i="14"/>
  <c r="S75" i="14"/>
  <c r="P75" i="14"/>
  <c r="L75" i="14"/>
  <c r="I75" i="14"/>
  <c r="K74" i="14"/>
  <c r="J74" i="14"/>
  <c r="S74" i="14"/>
  <c r="P74" i="14"/>
  <c r="L74" i="14"/>
  <c r="I74" i="14"/>
  <c r="K73" i="14"/>
  <c r="J73" i="14"/>
  <c r="S73" i="14"/>
  <c r="P73" i="14"/>
  <c r="L73" i="14"/>
  <c r="I73" i="14"/>
  <c r="K72" i="14"/>
  <c r="J72" i="14"/>
  <c r="S72" i="14"/>
  <c r="P72" i="14"/>
  <c r="L72" i="14"/>
  <c r="I72" i="14"/>
  <c r="K71" i="14"/>
  <c r="J71" i="14"/>
  <c r="S71" i="14"/>
  <c r="P71" i="14"/>
  <c r="L71" i="14"/>
  <c r="I71" i="14"/>
  <c r="K70" i="14"/>
  <c r="J70" i="14"/>
  <c r="S70" i="14"/>
  <c r="P70" i="14"/>
  <c r="L70" i="14"/>
  <c r="I70" i="14"/>
  <c r="K69" i="14"/>
  <c r="J69" i="14"/>
  <c r="S69" i="14"/>
  <c r="P69" i="14"/>
  <c r="L69" i="14"/>
  <c r="I69" i="14"/>
  <c r="K68" i="14"/>
  <c r="J68" i="14"/>
  <c r="S68" i="14"/>
  <c r="P68" i="14"/>
  <c r="L68" i="14"/>
  <c r="I68" i="14"/>
  <c r="K67" i="14"/>
  <c r="J67" i="14"/>
  <c r="S67" i="14"/>
  <c r="P67" i="14"/>
  <c r="L67" i="14"/>
  <c r="I67" i="14"/>
  <c r="K66" i="14"/>
  <c r="J66" i="14"/>
  <c r="S66" i="14"/>
  <c r="P66" i="14"/>
  <c r="L66" i="14"/>
  <c r="I66" i="14"/>
  <c r="K65" i="14"/>
  <c r="J65" i="14"/>
  <c r="S65" i="14"/>
  <c r="P65" i="14"/>
  <c r="L65" i="14"/>
  <c r="I65" i="14"/>
  <c r="K64" i="14"/>
  <c r="J64" i="14"/>
  <c r="S64" i="14"/>
  <c r="P64" i="14"/>
  <c r="L64" i="14"/>
  <c r="I64" i="14"/>
  <c r="K63" i="14"/>
  <c r="J63" i="14"/>
  <c r="S63" i="14"/>
  <c r="P63" i="14"/>
  <c r="L63" i="14"/>
  <c r="I63" i="14"/>
  <c r="K62" i="14"/>
  <c r="J62" i="14"/>
  <c r="S62" i="14"/>
  <c r="S93" i="14" s="1"/>
  <c r="F14" i="13" s="1"/>
  <c r="P62" i="14"/>
  <c r="P93" i="14" s="1"/>
  <c r="E14" i="13" s="1"/>
  <c r="L62" i="14"/>
  <c r="L93" i="14" s="1"/>
  <c r="B14" i="13" s="1"/>
  <c r="I62" i="14"/>
  <c r="I93" i="14" s="1"/>
  <c r="D14" i="13" s="1"/>
  <c r="K58" i="14"/>
  <c r="J58" i="14"/>
  <c r="S58" i="14"/>
  <c r="P58" i="14"/>
  <c r="M58" i="14"/>
  <c r="I58" i="14"/>
  <c r="K57" i="14"/>
  <c r="J57" i="14"/>
  <c r="S57" i="14"/>
  <c r="P57" i="14"/>
  <c r="M57" i="14"/>
  <c r="I57" i="14"/>
  <c r="K56" i="14"/>
  <c r="J56" i="14"/>
  <c r="S56" i="14"/>
  <c r="P56" i="14"/>
  <c r="M56" i="14"/>
  <c r="I56" i="14"/>
  <c r="K55" i="14"/>
  <c r="J55" i="14"/>
  <c r="S55" i="14"/>
  <c r="P55" i="14"/>
  <c r="M55" i="14"/>
  <c r="I55" i="14"/>
  <c r="K54" i="14"/>
  <c r="J54" i="14"/>
  <c r="S54" i="14"/>
  <c r="P54" i="14"/>
  <c r="M54" i="14"/>
  <c r="H59" i="14" s="1"/>
  <c r="I54" i="14"/>
  <c r="K53" i="14"/>
  <c r="J53" i="14"/>
  <c r="S53" i="14"/>
  <c r="P53" i="14"/>
  <c r="L53" i="14"/>
  <c r="I53" i="14"/>
  <c r="K52" i="14"/>
  <c r="J52" i="14"/>
  <c r="S52" i="14"/>
  <c r="P52" i="14"/>
  <c r="L52" i="14"/>
  <c r="I52" i="14"/>
  <c r="K51" i="14"/>
  <c r="J51" i="14"/>
  <c r="S51" i="14"/>
  <c r="P51" i="14"/>
  <c r="L51" i="14"/>
  <c r="I51" i="14"/>
  <c r="K50" i="14"/>
  <c r="J50" i="14"/>
  <c r="S50" i="14"/>
  <c r="P50" i="14"/>
  <c r="L50" i="14"/>
  <c r="I50" i="14"/>
  <c r="K49" i="14"/>
  <c r="J49" i="14"/>
  <c r="S49" i="14"/>
  <c r="P49" i="14"/>
  <c r="L49" i="14"/>
  <c r="I49" i="14"/>
  <c r="K48" i="14"/>
  <c r="J48" i="14"/>
  <c r="S48" i="14"/>
  <c r="P48" i="14"/>
  <c r="L48" i="14"/>
  <c r="I48" i="14"/>
  <c r="K47" i="14"/>
  <c r="J47" i="14"/>
  <c r="S47" i="14"/>
  <c r="P47" i="14"/>
  <c r="L47" i="14"/>
  <c r="I47" i="14"/>
  <c r="K46" i="14"/>
  <c r="J46" i="14"/>
  <c r="S46" i="14"/>
  <c r="P46" i="14"/>
  <c r="L46" i="14"/>
  <c r="I46" i="14"/>
  <c r="K45" i="14"/>
  <c r="J45" i="14"/>
  <c r="S45" i="14"/>
  <c r="P45" i="14"/>
  <c r="L45" i="14"/>
  <c r="I45" i="14"/>
  <c r="K44" i="14"/>
  <c r="J44" i="14"/>
  <c r="S44" i="14"/>
  <c r="P44" i="14"/>
  <c r="L44" i="14"/>
  <c r="I44" i="14"/>
  <c r="K43" i="14"/>
  <c r="J43" i="14"/>
  <c r="S43" i="14"/>
  <c r="P43" i="14"/>
  <c r="L43" i="14"/>
  <c r="I43" i="14"/>
  <c r="K42" i="14"/>
  <c r="J42" i="14"/>
  <c r="S42" i="14"/>
  <c r="P42" i="14"/>
  <c r="L42" i="14"/>
  <c r="I42" i="14"/>
  <c r="K41" i="14"/>
  <c r="J41" i="14"/>
  <c r="S41" i="14"/>
  <c r="P41" i="14"/>
  <c r="L41" i="14"/>
  <c r="I41" i="14"/>
  <c r="K40" i="14"/>
  <c r="J40" i="14"/>
  <c r="S40" i="14"/>
  <c r="P40" i="14"/>
  <c r="L40" i="14"/>
  <c r="I40" i="14"/>
  <c r="K39" i="14"/>
  <c r="J39" i="14"/>
  <c r="S39" i="14"/>
  <c r="S59" i="14" s="1"/>
  <c r="F13" i="13" s="1"/>
  <c r="P39" i="14"/>
  <c r="P59" i="14" s="1"/>
  <c r="E13" i="13" s="1"/>
  <c r="L39" i="14"/>
  <c r="G59" i="14" s="1"/>
  <c r="I39" i="14"/>
  <c r="I59" i="14" s="1"/>
  <c r="D13" i="13" s="1"/>
  <c r="H36" i="14"/>
  <c r="M36" i="14"/>
  <c r="C12" i="13" s="1"/>
  <c r="K35" i="14"/>
  <c r="J35" i="14"/>
  <c r="S35" i="14"/>
  <c r="P35" i="14"/>
  <c r="L35" i="14"/>
  <c r="I35" i="14"/>
  <c r="K34" i="14"/>
  <c r="J34" i="14"/>
  <c r="S34" i="14"/>
  <c r="P34" i="14"/>
  <c r="L34" i="14"/>
  <c r="I34" i="14"/>
  <c r="K33" i="14"/>
  <c r="J33" i="14"/>
  <c r="S33" i="14"/>
  <c r="P33" i="14"/>
  <c r="L33" i="14"/>
  <c r="I33" i="14"/>
  <c r="K32" i="14"/>
  <c r="J32" i="14"/>
  <c r="S32" i="14"/>
  <c r="P32" i="14"/>
  <c r="L32" i="14"/>
  <c r="I32" i="14"/>
  <c r="K31" i="14"/>
  <c r="J31" i="14"/>
  <c r="S31" i="14"/>
  <c r="P31" i="14"/>
  <c r="L31" i="14"/>
  <c r="I31" i="14"/>
  <c r="K30" i="14"/>
  <c r="J30" i="14"/>
  <c r="S30" i="14"/>
  <c r="P30" i="14"/>
  <c r="L30" i="14"/>
  <c r="I30" i="14"/>
  <c r="K29" i="14"/>
  <c r="J29" i="14"/>
  <c r="S29" i="14"/>
  <c r="P29" i="14"/>
  <c r="L29" i="14"/>
  <c r="I29" i="14"/>
  <c r="K28" i="14"/>
  <c r="J28" i="14"/>
  <c r="S28" i="14"/>
  <c r="P28" i="14"/>
  <c r="L28" i="14"/>
  <c r="I28" i="14"/>
  <c r="K27" i="14"/>
  <c r="J27" i="14"/>
  <c r="S27" i="14"/>
  <c r="P27" i="14"/>
  <c r="L27" i="14"/>
  <c r="I27" i="14"/>
  <c r="K26" i="14"/>
  <c r="J26" i="14"/>
  <c r="S26" i="14"/>
  <c r="P26" i="14"/>
  <c r="L26" i="14"/>
  <c r="I26" i="14"/>
  <c r="K25" i="14"/>
  <c r="J25" i="14"/>
  <c r="S25" i="14"/>
  <c r="P25" i="14"/>
  <c r="L25" i="14"/>
  <c r="I25" i="14"/>
  <c r="K24" i="14"/>
  <c r="J24" i="14"/>
  <c r="S24" i="14"/>
  <c r="P24" i="14"/>
  <c r="L24" i="14"/>
  <c r="I24" i="14"/>
  <c r="K23" i="14"/>
  <c r="J23" i="14"/>
  <c r="S23" i="14"/>
  <c r="P23" i="14"/>
  <c r="L23" i="14"/>
  <c r="I23" i="14"/>
  <c r="K22" i="14"/>
  <c r="J22" i="14"/>
  <c r="S22" i="14"/>
  <c r="P22" i="14"/>
  <c r="L22" i="14"/>
  <c r="I22" i="14"/>
  <c r="K21" i="14"/>
  <c r="J21" i="14"/>
  <c r="S21" i="14"/>
  <c r="P21" i="14"/>
  <c r="L21" i="14"/>
  <c r="I21" i="14"/>
  <c r="K20" i="14"/>
  <c r="J20" i="14"/>
  <c r="S20" i="14"/>
  <c r="P20" i="14"/>
  <c r="L20" i="14"/>
  <c r="I20" i="14"/>
  <c r="K19" i="14"/>
  <c r="J19" i="14"/>
  <c r="S19" i="14"/>
  <c r="S36" i="14" s="1"/>
  <c r="F12" i="13" s="1"/>
  <c r="P19" i="14"/>
  <c r="P36" i="14" s="1"/>
  <c r="E12" i="13" s="1"/>
  <c r="L19" i="14"/>
  <c r="G36" i="14" s="1"/>
  <c r="I19" i="14"/>
  <c r="I36" i="14" s="1"/>
  <c r="D12" i="13" s="1"/>
  <c r="S16" i="14"/>
  <c r="F11" i="13" s="1"/>
  <c r="K15" i="14"/>
  <c r="J15" i="14"/>
  <c r="S15" i="14"/>
  <c r="P15" i="14"/>
  <c r="M15" i="14"/>
  <c r="I15" i="14"/>
  <c r="K14" i="14"/>
  <c r="J14" i="14"/>
  <c r="S14" i="14"/>
  <c r="P14" i="14"/>
  <c r="M14" i="14"/>
  <c r="M16" i="14" s="1"/>
  <c r="C11" i="13" s="1"/>
  <c r="I14" i="14"/>
  <c r="K13" i="14"/>
  <c r="J13" i="14"/>
  <c r="S13" i="14"/>
  <c r="P13" i="14"/>
  <c r="L13" i="14"/>
  <c r="I13" i="14"/>
  <c r="K12" i="14"/>
  <c r="J12" i="14"/>
  <c r="S12" i="14"/>
  <c r="P12" i="14"/>
  <c r="L12" i="14"/>
  <c r="I12" i="14"/>
  <c r="K11" i="14"/>
  <c r="K96" i="14" s="1"/>
  <c r="J11" i="14"/>
  <c r="S11" i="14"/>
  <c r="P11" i="14"/>
  <c r="L11" i="14"/>
  <c r="I11" i="14"/>
  <c r="J20" i="12"/>
  <c r="J17" i="9"/>
  <c r="K9" i="1"/>
  <c r="I30" i="9"/>
  <c r="J30" i="9" s="1"/>
  <c r="Z116" i="11"/>
  <c r="M113" i="11"/>
  <c r="C16" i="10" s="1"/>
  <c r="H113" i="11"/>
  <c r="K112" i="11"/>
  <c r="J112" i="11"/>
  <c r="S112" i="11"/>
  <c r="S113" i="11" s="1"/>
  <c r="F16" i="10" s="1"/>
  <c r="P112" i="11"/>
  <c r="P113" i="11" s="1"/>
  <c r="E16" i="10" s="1"/>
  <c r="L112" i="11"/>
  <c r="L113" i="11" s="1"/>
  <c r="B16" i="10" s="1"/>
  <c r="I112" i="11"/>
  <c r="I113" i="11" s="1"/>
  <c r="D16" i="10" s="1"/>
  <c r="K108" i="11"/>
  <c r="J108" i="11"/>
  <c r="S108" i="11"/>
  <c r="P108" i="11"/>
  <c r="M108" i="11"/>
  <c r="I108" i="11"/>
  <c r="K107" i="11"/>
  <c r="J107" i="11"/>
  <c r="S107" i="11"/>
  <c r="P107" i="11"/>
  <c r="M107" i="11"/>
  <c r="I107" i="11"/>
  <c r="K106" i="11"/>
  <c r="J106" i="11"/>
  <c r="S106" i="11"/>
  <c r="P106" i="11"/>
  <c r="M106" i="11"/>
  <c r="I106" i="11"/>
  <c r="K105" i="11"/>
  <c r="J105" i="11"/>
  <c r="S105" i="11"/>
  <c r="P105" i="11"/>
  <c r="M105" i="11"/>
  <c r="I105" i="11"/>
  <c r="K104" i="11"/>
  <c r="J104" i="11"/>
  <c r="S104" i="11"/>
  <c r="P104" i="11"/>
  <c r="M104" i="11"/>
  <c r="I104" i="11"/>
  <c r="K103" i="11"/>
  <c r="J103" i="11"/>
  <c r="S103" i="11"/>
  <c r="P103" i="11"/>
  <c r="M103" i="11"/>
  <c r="I103" i="11"/>
  <c r="K102" i="11"/>
  <c r="J102" i="11"/>
  <c r="S102" i="11"/>
  <c r="P102" i="11"/>
  <c r="M102" i="11"/>
  <c r="I102" i="11"/>
  <c r="K101" i="11"/>
  <c r="J101" i="11"/>
  <c r="S101" i="11"/>
  <c r="P101" i="11"/>
  <c r="M101" i="11"/>
  <c r="I101" i="11"/>
  <c r="K100" i="11"/>
  <c r="J100" i="11"/>
  <c r="S100" i="11"/>
  <c r="P100" i="11"/>
  <c r="M100" i="11"/>
  <c r="I100" i="11"/>
  <c r="K99" i="11"/>
  <c r="J99" i="11"/>
  <c r="S99" i="11"/>
  <c r="P99" i="11"/>
  <c r="M99" i="11"/>
  <c r="I99" i="11"/>
  <c r="K98" i="11"/>
  <c r="J98" i="11"/>
  <c r="S98" i="11"/>
  <c r="P98" i="11"/>
  <c r="M98" i="11"/>
  <c r="I98" i="11"/>
  <c r="K97" i="11"/>
  <c r="J97" i="11"/>
  <c r="S97" i="11"/>
  <c r="P97" i="11"/>
  <c r="M97" i="11"/>
  <c r="I97" i="11"/>
  <c r="K96" i="11"/>
  <c r="J96" i="11"/>
  <c r="S96" i="11"/>
  <c r="P96" i="11"/>
  <c r="M96" i="11"/>
  <c r="I96" i="11"/>
  <c r="K95" i="11"/>
  <c r="J95" i="11"/>
  <c r="S95" i="11"/>
  <c r="P95" i="11"/>
  <c r="M95" i="11"/>
  <c r="I95" i="11"/>
  <c r="K94" i="11"/>
  <c r="J94" i="11"/>
  <c r="S94" i="11"/>
  <c r="P94" i="11"/>
  <c r="M94" i="11"/>
  <c r="I94" i="11"/>
  <c r="K93" i="11"/>
  <c r="J93" i="11"/>
  <c r="S93" i="11"/>
  <c r="P93" i="11"/>
  <c r="M93" i="11"/>
  <c r="I93" i="11"/>
  <c r="K92" i="11"/>
  <c r="J92" i="11"/>
  <c r="S92" i="11"/>
  <c r="P92" i="11"/>
  <c r="M92" i="11"/>
  <c r="I92" i="11"/>
  <c r="K91" i="11"/>
  <c r="J91" i="11"/>
  <c r="S91" i="11"/>
  <c r="P91" i="11"/>
  <c r="M91" i="11"/>
  <c r="I91" i="11"/>
  <c r="K90" i="11"/>
  <c r="J90" i="11"/>
  <c r="S90" i="11"/>
  <c r="P90" i="11"/>
  <c r="M90" i="11"/>
  <c r="I90" i="11"/>
  <c r="K89" i="11"/>
  <c r="J89" i="11"/>
  <c r="S89" i="11"/>
  <c r="P89" i="11"/>
  <c r="M89" i="11"/>
  <c r="I89" i="11"/>
  <c r="K88" i="11"/>
  <c r="J88" i="11"/>
  <c r="S88" i="11"/>
  <c r="P88" i="11"/>
  <c r="M88" i="11"/>
  <c r="I88" i="11"/>
  <c r="K87" i="11"/>
  <c r="J87" i="11"/>
  <c r="S87" i="11"/>
  <c r="P87" i="11"/>
  <c r="M87" i="11"/>
  <c r="I87" i="11"/>
  <c r="K86" i="11"/>
  <c r="J86" i="11"/>
  <c r="S86" i="11"/>
  <c r="P86" i="11"/>
  <c r="M86" i="11"/>
  <c r="I86" i="11"/>
  <c r="K85" i="11"/>
  <c r="J85" i="11"/>
  <c r="S85" i="11"/>
  <c r="P85" i="11"/>
  <c r="M85" i="11"/>
  <c r="I85" i="11"/>
  <c r="K84" i="11"/>
  <c r="J84" i="11"/>
  <c r="S84" i="11"/>
  <c r="P84" i="11"/>
  <c r="M84" i="11"/>
  <c r="I84" i="11"/>
  <c r="K83" i="11"/>
  <c r="J83" i="11"/>
  <c r="S83" i="11"/>
  <c r="P83" i="11"/>
  <c r="M83" i="11"/>
  <c r="I83" i="11"/>
  <c r="K82" i="11"/>
  <c r="J82" i="11"/>
  <c r="S82" i="11"/>
  <c r="P82" i="11"/>
  <c r="M82" i="11"/>
  <c r="I82" i="11"/>
  <c r="K81" i="11"/>
  <c r="J81" i="11"/>
  <c r="S81" i="11"/>
  <c r="P81" i="11"/>
  <c r="M81" i="11"/>
  <c r="I81" i="11"/>
  <c r="K80" i="11"/>
  <c r="J80" i="11"/>
  <c r="S80" i="11"/>
  <c r="P80" i="11"/>
  <c r="M80" i="11"/>
  <c r="I80" i="11"/>
  <c r="K79" i="11"/>
  <c r="J79" i="11"/>
  <c r="S79" i="11"/>
  <c r="P79" i="11"/>
  <c r="M79" i="11"/>
  <c r="I79" i="11"/>
  <c r="K78" i="11"/>
  <c r="J78" i="11"/>
  <c r="S78" i="11"/>
  <c r="P78" i="11"/>
  <c r="M78" i="11"/>
  <c r="I78" i="11"/>
  <c r="K77" i="11"/>
  <c r="J77" i="11"/>
  <c r="S77" i="11"/>
  <c r="P77" i="11"/>
  <c r="M77" i="11"/>
  <c r="I77" i="11"/>
  <c r="K76" i="11"/>
  <c r="J76" i="11"/>
  <c r="S76" i="11"/>
  <c r="P76" i="11"/>
  <c r="M76" i="11"/>
  <c r="I76" i="11"/>
  <c r="K75" i="11"/>
  <c r="J75" i="11"/>
  <c r="S75" i="11"/>
  <c r="P75" i="11"/>
  <c r="L75" i="11"/>
  <c r="I75" i="11"/>
  <c r="K74" i="11"/>
  <c r="J74" i="11"/>
  <c r="S74" i="11"/>
  <c r="P74" i="11"/>
  <c r="L74" i="11"/>
  <c r="I74" i="11"/>
  <c r="K73" i="11"/>
  <c r="J73" i="11"/>
  <c r="S73" i="11"/>
  <c r="P73" i="11"/>
  <c r="L73" i="11"/>
  <c r="I73" i="11"/>
  <c r="K72" i="11"/>
  <c r="J72" i="11"/>
  <c r="S72" i="11"/>
  <c r="P72" i="11"/>
  <c r="L72" i="11"/>
  <c r="I72" i="11"/>
  <c r="K71" i="11"/>
  <c r="J71" i="11"/>
  <c r="S71" i="11"/>
  <c r="P71" i="11"/>
  <c r="L71" i="11"/>
  <c r="I71" i="11"/>
  <c r="K70" i="11"/>
  <c r="J70" i="11"/>
  <c r="S70" i="11"/>
  <c r="P70" i="11"/>
  <c r="L70" i="11"/>
  <c r="I70" i="11"/>
  <c r="K69" i="11"/>
  <c r="J69" i="11"/>
  <c r="S69" i="11"/>
  <c r="P69" i="11"/>
  <c r="L69" i="11"/>
  <c r="I69" i="11"/>
  <c r="K68" i="11"/>
  <c r="J68" i="11"/>
  <c r="S68" i="11"/>
  <c r="P68" i="11"/>
  <c r="L68" i="11"/>
  <c r="I68" i="11"/>
  <c r="K67" i="11"/>
  <c r="J67" i="11"/>
  <c r="S67" i="11"/>
  <c r="P67" i="11"/>
  <c r="L67" i="11"/>
  <c r="I67" i="11"/>
  <c r="K66" i="11"/>
  <c r="J66" i="11"/>
  <c r="S66" i="11"/>
  <c r="P66" i="11"/>
  <c r="L66" i="11"/>
  <c r="I66" i="11"/>
  <c r="K65" i="11"/>
  <c r="J65" i="11"/>
  <c r="S65" i="11"/>
  <c r="P65" i="11"/>
  <c r="L65" i="11"/>
  <c r="I65" i="11"/>
  <c r="K64" i="11"/>
  <c r="J64" i="11"/>
  <c r="S64" i="11"/>
  <c r="P64" i="11"/>
  <c r="L64" i="11"/>
  <c r="I64" i="11"/>
  <c r="K63" i="11"/>
  <c r="J63" i="11"/>
  <c r="S63" i="11"/>
  <c r="P63" i="11"/>
  <c r="L63" i="11"/>
  <c r="I63" i="11"/>
  <c r="K62" i="11"/>
  <c r="J62" i="11"/>
  <c r="S62" i="11"/>
  <c r="P62" i="11"/>
  <c r="L62" i="11"/>
  <c r="I62" i="11"/>
  <c r="K61" i="11"/>
  <c r="J61" i="11"/>
  <c r="S61" i="11"/>
  <c r="P61" i="11"/>
  <c r="L61" i="11"/>
  <c r="I61" i="11"/>
  <c r="K60" i="11"/>
  <c r="J60" i="11"/>
  <c r="S60" i="11"/>
  <c r="P60" i="11"/>
  <c r="L60" i="11"/>
  <c r="I60" i="11"/>
  <c r="K59" i="11"/>
  <c r="J59" i="11"/>
  <c r="S59" i="11"/>
  <c r="P59" i="11"/>
  <c r="L59" i="11"/>
  <c r="I59" i="11"/>
  <c r="K58" i="11"/>
  <c r="J58" i="11"/>
  <c r="S58" i="11"/>
  <c r="P58" i="11"/>
  <c r="L58" i="11"/>
  <c r="I58" i="11"/>
  <c r="K57" i="11"/>
  <c r="J57" i="11"/>
  <c r="S57" i="11"/>
  <c r="P57" i="11"/>
  <c r="L57" i="11"/>
  <c r="I57" i="11"/>
  <c r="K56" i="11"/>
  <c r="J56" i="11"/>
  <c r="S56" i="11"/>
  <c r="P56" i="11"/>
  <c r="L56" i="11"/>
  <c r="I56" i="11"/>
  <c r="K55" i="11"/>
  <c r="J55" i="11"/>
  <c r="S55" i="11"/>
  <c r="P55" i="11"/>
  <c r="L55" i="11"/>
  <c r="I55" i="11"/>
  <c r="K54" i="11"/>
  <c r="J54" i="11"/>
  <c r="S54" i="11"/>
  <c r="P54" i="11"/>
  <c r="L54" i="11"/>
  <c r="I54" i="11"/>
  <c r="K53" i="11"/>
  <c r="J53" i="11"/>
  <c r="S53" i="11"/>
  <c r="P53" i="11"/>
  <c r="L53" i="11"/>
  <c r="I53" i="11"/>
  <c r="K52" i="11"/>
  <c r="J52" i="11"/>
  <c r="S52" i="11"/>
  <c r="P52" i="11"/>
  <c r="L52" i="11"/>
  <c r="I52" i="11"/>
  <c r="K51" i="11"/>
  <c r="J51" i="11"/>
  <c r="S51" i="11"/>
  <c r="P51" i="11"/>
  <c r="L51" i="11"/>
  <c r="I51" i="11"/>
  <c r="K50" i="11"/>
  <c r="J50" i="11"/>
  <c r="S50" i="11"/>
  <c r="P50" i="11"/>
  <c r="L50" i="11"/>
  <c r="I50" i="11"/>
  <c r="K49" i="11"/>
  <c r="J49" i="11"/>
  <c r="S49" i="11"/>
  <c r="P49" i="11"/>
  <c r="L49" i="11"/>
  <c r="I49" i="11"/>
  <c r="K48" i="11"/>
  <c r="J48" i="11"/>
  <c r="S48" i="11"/>
  <c r="P48" i="11"/>
  <c r="L48" i="11"/>
  <c r="I48" i="11"/>
  <c r="K47" i="11"/>
  <c r="J47" i="11"/>
  <c r="S47" i="11"/>
  <c r="P47" i="11"/>
  <c r="L47" i="11"/>
  <c r="I47" i="11"/>
  <c r="K46" i="11"/>
  <c r="J46" i="11"/>
  <c r="S46" i="11"/>
  <c r="P46" i="11"/>
  <c r="L46" i="11"/>
  <c r="I46" i="11"/>
  <c r="K45" i="11"/>
  <c r="J45" i="11"/>
  <c r="S45" i="11"/>
  <c r="P45" i="11"/>
  <c r="L45" i="11"/>
  <c r="I45" i="11"/>
  <c r="K44" i="11"/>
  <c r="J44" i="11"/>
  <c r="S44" i="11"/>
  <c r="P44" i="11"/>
  <c r="L44" i="11"/>
  <c r="I44" i="11"/>
  <c r="K43" i="11"/>
  <c r="J43" i="11"/>
  <c r="S43" i="11"/>
  <c r="P43" i="11"/>
  <c r="L43" i="11"/>
  <c r="I43" i="11"/>
  <c r="K42" i="11"/>
  <c r="J42" i="11"/>
  <c r="S42" i="11"/>
  <c r="P42" i="11"/>
  <c r="L42" i="11"/>
  <c r="I42" i="11"/>
  <c r="K41" i="11"/>
  <c r="J41" i="11"/>
  <c r="S41" i="11"/>
  <c r="P41" i="11"/>
  <c r="L41" i="11"/>
  <c r="I41" i="11"/>
  <c r="K40" i="11"/>
  <c r="J40" i="11"/>
  <c r="S40" i="11"/>
  <c r="P40" i="11"/>
  <c r="L40" i="11"/>
  <c r="I40" i="11"/>
  <c r="K39" i="11"/>
  <c r="J39" i="11"/>
  <c r="S39" i="11"/>
  <c r="P39" i="11"/>
  <c r="L39" i="11"/>
  <c r="I39" i="11"/>
  <c r="K38" i="11"/>
  <c r="J38" i="11"/>
  <c r="S38" i="11"/>
  <c r="P38" i="11"/>
  <c r="L38" i="11"/>
  <c r="I38" i="11"/>
  <c r="K37" i="11"/>
  <c r="J37" i="11"/>
  <c r="S37" i="11"/>
  <c r="P37" i="11"/>
  <c r="L37" i="11"/>
  <c r="I37" i="11"/>
  <c r="K36" i="11"/>
  <c r="J36" i="11"/>
  <c r="S36" i="11"/>
  <c r="P36" i="11"/>
  <c r="L36" i="11"/>
  <c r="I36" i="11"/>
  <c r="K35" i="11"/>
  <c r="J35" i="11"/>
  <c r="S35" i="11"/>
  <c r="P35" i="11"/>
  <c r="L35" i="11"/>
  <c r="I35" i="11"/>
  <c r="K34" i="11"/>
  <c r="J34" i="11"/>
  <c r="S34" i="11"/>
  <c r="P34" i="11"/>
  <c r="L34" i="11"/>
  <c r="I34" i="11"/>
  <c r="K33" i="11"/>
  <c r="J33" i="11"/>
  <c r="S33" i="11"/>
  <c r="P33" i="11"/>
  <c r="L33" i="11"/>
  <c r="I33" i="11"/>
  <c r="K32" i="11"/>
  <c r="J32" i="11"/>
  <c r="S32" i="11"/>
  <c r="P32" i="11"/>
  <c r="L32" i="11"/>
  <c r="I32" i="11"/>
  <c r="K31" i="11"/>
  <c r="J31" i="11"/>
  <c r="S31" i="11"/>
  <c r="P31" i="11"/>
  <c r="L31" i="11"/>
  <c r="I31" i="11"/>
  <c r="K30" i="11"/>
  <c r="J30" i="11"/>
  <c r="S30" i="11"/>
  <c r="P30" i="11"/>
  <c r="L30" i="11"/>
  <c r="I30" i="11"/>
  <c r="K29" i="11"/>
  <c r="J29" i="11"/>
  <c r="S29" i="11"/>
  <c r="P29" i="11"/>
  <c r="L29" i="11"/>
  <c r="I29" i="11"/>
  <c r="K28" i="11"/>
  <c r="J28" i="11"/>
  <c r="S28" i="11"/>
  <c r="P28" i="11"/>
  <c r="L28" i="11"/>
  <c r="I28" i="11"/>
  <c r="K27" i="11"/>
  <c r="J27" i="11"/>
  <c r="S27" i="11"/>
  <c r="P27" i="11"/>
  <c r="L27" i="11"/>
  <c r="I27" i="11"/>
  <c r="K26" i="11"/>
  <c r="J26" i="11"/>
  <c r="S26" i="11"/>
  <c r="P26" i="11"/>
  <c r="L26" i="11"/>
  <c r="I26" i="11"/>
  <c r="K25" i="11"/>
  <c r="J25" i="11"/>
  <c r="S25" i="11"/>
  <c r="P25" i="11"/>
  <c r="L25" i="11"/>
  <c r="I25" i="11"/>
  <c r="K24" i="11"/>
  <c r="J24" i="11"/>
  <c r="S24" i="11"/>
  <c r="P24" i="11"/>
  <c r="L24" i="11"/>
  <c r="I24" i="11"/>
  <c r="K23" i="11"/>
  <c r="J23" i="11"/>
  <c r="S23" i="11"/>
  <c r="P23" i="11"/>
  <c r="L23" i="11"/>
  <c r="I23" i="11"/>
  <c r="K22" i="11"/>
  <c r="J22" i="11"/>
  <c r="S22" i="11"/>
  <c r="P22" i="11"/>
  <c r="L22" i="11"/>
  <c r="I22" i="11"/>
  <c r="K21" i="11"/>
  <c r="J21" i="11"/>
  <c r="S21" i="11"/>
  <c r="P21" i="11"/>
  <c r="L21" i="11"/>
  <c r="I21" i="11"/>
  <c r="K20" i="11"/>
  <c r="J20" i="11"/>
  <c r="S20" i="11"/>
  <c r="P20" i="11"/>
  <c r="L20" i="11"/>
  <c r="I20" i="11"/>
  <c r="K19" i="11"/>
  <c r="J19" i="11"/>
  <c r="S19" i="11"/>
  <c r="P19" i="11"/>
  <c r="L19" i="11"/>
  <c r="I19" i="11"/>
  <c r="K18" i="11"/>
  <c r="J18" i="11"/>
  <c r="S18" i="11"/>
  <c r="P18" i="11"/>
  <c r="L18" i="11"/>
  <c r="I18" i="11"/>
  <c r="S12" i="11"/>
  <c r="F11" i="10" s="1"/>
  <c r="H12" i="11"/>
  <c r="M12" i="11"/>
  <c r="C11" i="10" s="1"/>
  <c r="K11" i="11"/>
  <c r="K116" i="11" s="1"/>
  <c r="J11" i="11"/>
  <c r="S11" i="11"/>
  <c r="P11" i="11"/>
  <c r="L11" i="11"/>
  <c r="I11" i="11"/>
  <c r="J20" i="9"/>
  <c r="J17" i="6"/>
  <c r="J20" i="6" s="1"/>
  <c r="K8" i="1"/>
  <c r="I30" i="6"/>
  <c r="J30" i="6" s="1"/>
  <c r="Z49" i="8"/>
  <c r="K45" i="8"/>
  <c r="J45" i="8"/>
  <c r="S45" i="8"/>
  <c r="P45" i="8"/>
  <c r="M45" i="8"/>
  <c r="I45" i="8"/>
  <c r="K44" i="8"/>
  <c r="J44" i="8"/>
  <c r="S44" i="8"/>
  <c r="P44" i="8"/>
  <c r="M44" i="8"/>
  <c r="I44" i="8"/>
  <c r="K43" i="8"/>
  <c r="J43" i="8"/>
  <c r="S43" i="8"/>
  <c r="P43" i="8"/>
  <c r="M43" i="8"/>
  <c r="I43" i="8"/>
  <c r="K42" i="8"/>
  <c r="J42" i="8"/>
  <c r="S42" i="8"/>
  <c r="P42" i="8"/>
  <c r="M42" i="8"/>
  <c r="I42" i="8"/>
  <c r="K41" i="8"/>
  <c r="J41" i="8"/>
  <c r="S41" i="8"/>
  <c r="P41" i="8"/>
  <c r="M41" i="8"/>
  <c r="M46" i="8" s="1"/>
  <c r="C13" i="7" s="1"/>
  <c r="I41" i="8"/>
  <c r="K40" i="8"/>
  <c r="J40" i="8"/>
  <c r="S40" i="8"/>
  <c r="P40" i="8"/>
  <c r="L40" i="8"/>
  <c r="I40" i="8"/>
  <c r="K39" i="8"/>
  <c r="J39" i="8"/>
  <c r="S39" i="8"/>
  <c r="P39" i="8"/>
  <c r="L39" i="8"/>
  <c r="I39" i="8"/>
  <c r="K38" i="8"/>
  <c r="J38" i="8"/>
  <c r="S38" i="8"/>
  <c r="P38" i="8"/>
  <c r="L38" i="8"/>
  <c r="I38" i="8"/>
  <c r="K37" i="8"/>
  <c r="J37" i="8"/>
  <c r="S37" i="8"/>
  <c r="P37" i="8"/>
  <c r="L37" i="8"/>
  <c r="I37" i="8"/>
  <c r="K36" i="8"/>
  <c r="J36" i="8"/>
  <c r="S36" i="8"/>
  <c r="P36" i="8"/>
  <c r="L36" i="8"/>
  <c r="I36" i="8"/>
  <c r="K35" i="8"/>
  <c r="J35" i="8"/>
  <c r="S35" i="8"/>
  <c r="S46" i="8" s="1"/>
  <c r="F13" i="7" s="1"/>
  <c r="P35" i="8"/>
  <c r="P46" i="8" s="1"/>
  <c r="E13" i="7" s="1"/>
  <c r="L35" i="8"/>
  <c r="L46" i="8" s="1"/>
  <c r="B13" i="7" s="1"/>
  <c r="I35" i="8"/>
  <c r="I46" i="8" s="1"/>
  <c r="D13" i="7" s="1"/>
  <c r="K31" i="8"/>
  <c r="J31" i="8"/>
  <c r="S31" i="8"/>
  <c r="P31" i="8"/>
  <c r="M31" i="8"/>
  <c r="I31" i="8"/>
  <c r="K30" i="8"/>
  <c r="J30" i="8"/>
  <c r="S30" i="8"/>
  <c r="P30" i="8"/>
  <c r="M30" i="8"/>
  <c r="I30" i="8"/>
  <c r="K29" i="8"/>
  <c r="J29" i="8"/>
  <c r="S29" i="8"/>
  <c r="P29" i="8"/>
  <c r="M29" i="8"/>
  <c r="I29" i="8"/>
  <c r="K28" i="8"/>
  <c r="J28" i="8"/>
  <c r="S28" i="8"/>
  <c r="P28" i="8"/>
  <c r="M28" i="8"/>
  <c r="I28" i="8"/>
  <c r="K27" i="8"/>
  <c r="J27" i="8"/>
  <c r="S27" i="8"/>
  <c r="P27" i="8"/>
  <c r="M27" i="8"/>
  <c r="H32" i="8" s="1"/>
  <c r="I27" i="8"/>
  <c r="K26" i="8"/>
  <c r="J26" i="8"/>
  <c r="S26" i="8"/>
  <c r="P26" i="8"/>
  <c r="L26" i="8"/>
  <c r="I26" i="8"/>
  <c r="K25" i="8"/>
  <c r="J25" i="8"/>
  <c r="S25" i="8"/>
  <c r="P25" i="8"/>
  <c r="L25" i="8"/>
  <c r="I25" i="8"/>
  <c r="K24" i="8"/>
  <c r="J24" i="8"/>
  <c r="S24" i="8"/>
  <c r="P24" i="8"/>
  <c r="L24" i="8"/>
  <c r="I24" i="8"/>
  <c r="K23" i="8"/>
  <c r="J23" i="8"/>
  <c r="S23" i="8"/>
  <c r="P23" i="8"/>
  <c r="L23" i="8"/>
  <c r="I23" i="8"/>
  <c r="K22" i="8"/>
  <c r="J22" i="8"/>
  <c r="S22" i="8"/>
  <c r="P22" i="8"/>
  <c r="L22" i="8"/>
  <c r="I22" i="8"/>
  <c r="K21" i="8"/>
  <c r="J21" i="8"/>
  <c r="S21" i="8"/>
  <c r="S32" i="8" s="1"/>
  <c r="F12" i="7" s="1"/>
  <c r="P21" i="8"/>
  <c r="P32" i="8" s="1"/>
  <c r="E12" i="7" s="1"/>
  <c r="L21" i="8"/>
  <c r="G32" i="8" s="1"/>
  <c r="I21" i="8"/>
  <c r="I32" i="8" s="1"/>
  <c r="D12" i="7" s="1"/>
  <c r="C11" i="7"/>
  <c r="H18" i="8"/>
  <c r="M18" i="8"/>
  <c r="K17" i="8"/>
  <c r="J17" i="8"/>
  <c r="S17" i="8"/>
  <c r="P17" i="8"/>
  <c r="L17" i="8"/>
  <c r="I17" i="8"/>
  <c r="K16" i="8"/>
  <c r="J16" i="8"/>
  <c r="S16" i="8"/>
  <c r="P16" i="8"/>
  <c r="L16" i="8"/>
  <c r="I16" i="8"/>
  <c r="K15" i="8"/>
  <c r="J15" i="8"/>
  <c r="S15" i="8"/>
  <c r="P15" i="8"/>
  <c r="L15" i="8"/>
  <c r="I15" i="8"/>
  <c r="K14" i="8"/>
  <c r="J14" i="8"/>
  <c r="S14" i="8"/>
  <c r="P14" i="8"/>
  <c r="L14" i="8"/>
  <c r="I14" i="8"/>
  <c r="K13" i="8"/>
  <c r="J13" i="8"/>
  <c r="S13" i="8"/>
  <c r="P13" i="8"/>
  <c r="L13" i="8"/>
  <c r="I13" i="8"/>
  <c r="K12" i="8"/>
  <c r="J12" i="8"/>
  <c r="S12" i="8"/>
  <c r="P12" i="8"/>
  <c r="L12" i="8"/>
  <c r="I12" i="8"/>
  <c r="K11" i="8"/>
  <c r="K49" i="8" s="1"/>
  <c r="J11" i="8"/>
  <c r="S11" i="8"/>
  <c r="P11" i="8"/>
  <c r="L11" i="8"/>
  <c r="I11" i="8"/>
  <c r="J17" i="3"/>
  <c r="K7" i="1"/>
  <c r="I30" i="3"/>
  <c r="J30" i="3" s="1"/>
  <c r="Z326" i="5"/>
  <c r="K322" i="5"/>
  <c r="J322" i="5"/>
  <c r="S322" i="5"/>
  <c r="P322" i="5"/>
  <c r="M322" i="5"/>
  <c r="I322" i="5"/>
  <c r="K321" i="5"/>
  <c r="J321" i="5"/>
  <c r="S321" i="5"/>
  <c r="P321" i="5"/>
  <c r="L321" i="5"/>
  <c r="I321" i="5"/>
  <c r="K320" i="5"/>
  <c r="J320" i="5"/>
  <c r="S320" i="5"/>
  <c r="P320" i="5"/>
  <c r="L320" i="5"/>
  <c r="I320" i="5"/>
  <c r="K319" i="5"/>
  <c r="J319" i="5"/>
  <c r="S319" i="5"/>
  <c r="P319" i="5"/>
  <c r="L319" i="5"/>
  <c r="I319" i="5"/>
  <c r="C33" i="4"/>
  <c r="H313" i="5"/>
  <c r="M313" i="5"/>
  <c r="K312" i="5"/>
  <c r="J312" i="5"/>
  <c r="S312" i="5"/>
  <c r="P312" i="5"/>
  <c r="L312" i="5"/>
  <c r="I312" i="5"/>
  <c r="K311" i="5"/>
  <c r="J311" i="5"/>
  <c r="S311" i="5"/>
  <c r="P311" i="5"/>
  <c r="L311" i="5"/>
  <c r="I311" i="5"/>
  <c r="K310" i="5"/>
  <c r="J310" i="5"/>
  <c r="S310" i="5"/>
  <c r="P310" i="5"/>
  <c r="L310" i="5"/>
  <c r="I310" i="5"/>
  <c r="K309" i="5"/>
  <c r="J309" i="5"/>
  <c r="S309" i="5"/>
  <c r="P309" i="5"/>
  <c r="L309" i="5"/>
  <c r="I309" i="5"/>
  <c r="K308" i="5"/>
  <c r="J308" i="5"/>
  <c r="S308" i="5"/>
  <c r="S313" i="5" s="1"/>
  <c r="F33" i="4" s="1"/>
  <c r="P308" i="5"/>
  <c r="P313" i="5" s="1"/>
  <c r="E33" i="4" s="1"/>
  <c r="L308" i="5"/>
  <c r="G313" i="5" s="1"/>
  <c r="I308" i="5"/>
  <c r="I313" i="5" s="1"/>
  <c r="D33" i="4" s="1"/>
  <c r="K304" i="5"/>
  <c r="J304" i="5"/>
  <c r="S304" i="5"/>
  <c r="P304" i="5"/>
  <c r="M304" i="5"/>
  <c r="I304" i="5"/>
  <c r="K303" i="5"/>
  <c r="J303" i="5"/>
  <c r="S303" i="5"/>
  <c r="P303" i="5"/>
  <c r="M303" i="5"/>
  <c r="H305" i="5" s="1"/>
  <c r="I303" i="5"/>
  <c r="K302" i="5"/>
  <c r="J302" i="5"/>
  <c r="S302" i="5"/>
  <c r="P302" i="5"/>
  <c r="L302" i="5"/>
  <c r="I302" i="5"/>
  <c r="K301" i="5"/>
  <c r="J301" i="5"/>
  <c r="S301" i="5"/>
  <c r="P301" i="5"/>
  <c r="L301" i="5"/>
  <c r="I301" i="5"/>
  <c r="K300" i="5"/>
  <c r="J300" i="5"/>
  <c r="S300" i="5"/>
  <c r="P300" i="5"/>
  <c r="L300" i="5"/>
  <c r="I300" i="5"/>
  <c r="K299" i="5"/>
  <c r="J299" i="5"/>
  <c r="S299" i="5"/>
  <c r="S305" i="5" s="1"/>
  <c r="F32" i="4" s="1"/>
  <c r="P299" i="5"/>
  <c r="P305" i="5" s="1"/>
  <c r="E32" i="4" s="1"/>
  <c r="L299" i="5"/>
  <c r="G305" i="5" s="1"/>
  <c r="I299" i="5"/>
  <c r="I305" i="5" s="1"/>
  <c r="D32" i="4" s="1"/>
  <c r="K295" i="5"/>
  <c r="J295" i="5"/>
  <c r="S295" i="5"/>
  <c r="P295" i="5"/>
  <c r="M295" i="5"/>
  <c r="H296" i="5" s="1"/>
  <c r="I295" i="5"/>
  <c r="K294" i="5"/>
  <c r="J294" i="5"/>
  <c r="S294" i="5"/>
  <c r="P294" i="5"/>
  <c r="L294" i="5"/>
  <c r="I294" i="5"/>
  <c r="K293" i="5"/>
  <c r="J293" i="5"/>
  <c r="S293" i="5"/>
  <c r="P293" i="5"/>
  <c r="L293" i="5"/>
  <c r="I293" i="5"/>
  <c r="K292" i="5"/>
  <c r="J292" i="5"/>
  <c r="S292" i="5"/>
  <c r="P292" i="5"/>
  <c r="L292" i="5"/>
  <c r="I292" i="5"/>
  <c r="K291" i="5"/>
  <c r="J291" i="5"/>
  <c r="S291" i="5"/>
  <c r="P291" i="5"/>
  <c r="L291" i="5"/>
  <c r="I291" i="5"/>
  <c r="K290" i="5"/>
  <c r="J290" i="5"/>
  <c r="S290" i="5"/>
  <c r="S296" i="5" s="1"/>
  <c r="F31" i="4" s="1"/>
  <c r="P290" i="5"/>
  <c r="P296" i="5" s="1"/>
  <c r="E31" i="4" s="1"/>
  <c r="L290" i="5"/>
  <c r="G296" i="5" s="1"/>
  <c r="I290" i="5"/>
  <c r="I296" i="5" s="1"/>
  <c r="D31" i="4" s="1"/>
  <c r="K286" i="5"/>
  <c r="J286" i="5"/>
  <c r="S286" i="5"/>
  <c r="P286" i="5"/>
  <c r="M286" i="5"/>
  <c r="H287" i="5" s="1"/>
  <c r="I286" i="5"/>
  <c r="K285" i="5"/>
  <c r="J285" i="5"/>
  <c r="S285" i="5"/>
  <c r="P285" i="5"/>
  <c r="L285" i="5"/>
  <c r="I285" i="5"/>
  <c r="K284" i="5"/>
  <c r="J284" i="5"/>
  <c r="S284" i="5"/>
  <c r="P284" i="5"/>
  <c r="L284" i="5"/>
  <c r="I284" i="5"/>
  <c r="K283" i="5"/>
  <c r="J283" i="5"/>
  <c r="S283" i="5"/>
  <c r="P283" i="5"/>
  <c r="L283" i="5"/>
  <c r="I283" i="5"/>
  <c r="K282" i="5"/>
  <c r="J282" i="5"/>
  <c r="S282" i="5"/>
  <c r="S287" i="5" s="1"/>
  <c r="F30" i="4" s="1"/>
  <c r="P282" i="5"/>
  <c r="P287" i="5" s="1"/>
  <c r="E30" i="4" s="1"/>
  <c r="L282" i="5"/>
  <c r="G287" i="5" s="1"/>
  <c r="I282" i="5"/>
  <c r="I287" i="5" s="1"/>
  <c r="D30" i="4" s="1"/>
  <c r="K278" i="5"/>
  <c r="J278" i="5"/>
  <c r="S278" i="5"/>
  <c r="P278" i="5"/>
  <c r="M278" i="5"/>
  <c r="I278" i="5"/>
  <c r="K277" i="5"/>
  <c r="J277" i="5"/>
  <c r="S277" i="5"/>
  <c r="P277" i="5"/>
  <c r="M277" i="5"/>
  <c r="I277" i="5"/>
  <c r="K276" i="5"/>
  <c r="J276" i="5"/>
  <c r="S276" i="5"/>
  <c r="P276" i="5"/>
  <c r="M276" i="5"/>
  <c r="I276" i="5"/>
  <c r="K275" i="5"/>
  <c r="J275" i="5"/>
  <c r="S275" i="5"/>
  <c r="P275" i="5"/>
  <c r="M275" i="5"/>
  <c r="I275" i="5"/>
  <c r="K274" i="5"/>
  <c r="J274" i="5"/>
  <c r="S274" i="5"/>
  <c r="P274" i="5"/>
  <c r="M274" i="5"/>
  <c r="I274" i="5"/>
  <c r="K273" i="5"/>
  <c r="J273" i="5"/>
  <c r="S273" i="5"/>
  <c r="P273" i="5"/>
  <c r="M273" i="5"/>
  <c r="I273" i="5"/>
  <c r="K272" i="5"/>
  <c r="J272" i="5"/>
  <c r="S272" i="5"/>
  <c r="P272" i="5"/>
  <c r="M272" i="5"/>
  <c r="I272" i="5"/>
  <c r="K271" i="5"/>
  <c r="J271" i="5"/>
  <c r="S271" i="5"/>
  <c r="P271" i="5"/>
  <c r="M271" i="5"/>
  <c r="I271" i="5"/>
  <c r="K270" i="5"/>
  <c r="J270" i="5"/>
  <c r="S270" i="5"/>
  <c r="P270" i="5"/>
  <c r="M270" i="5"/>
  <c r="I270" i="5"/>
  <c r="K269" i="5"/>
  <c r="J269" i="5"/>
  <c r="S269" i="5"/>
  <c r="P269" i="5"/>
  <c r="M269" i="5"/>
  <c r="I269" i="5"/>
  <c r="K268" i="5"/>
  <c r="J268" i="5"/>
  <c r="S268" i="5"/>
  <c r="P268" i="5"/>
  <c r="M268" i="5"/>
  <c r="I268" i="5"/>
  <c r="K267" i="5"/>
  <c r="J267" i="5"/>
  <c r="S267" i="5"/>
  <c r="P267" i="5"/>
  <c r="M267" i="5"/>
  <c r="I267" i="5"/>
  <c r="K266" i="5"/>
  <c r="J266" i="5"/>
  <c r="S266" i="5"/>
  <c r="P266" i="5"/>
  <c r="M266" i="5"/>
  <c r="I266" i="5"/>
  <c r="K265" i="5"/>
  <c r="J265" i="5"/>
  <c r="S265" i="5"/>
  <c r="P265" i="5"/>
  <c r="M265" i="5"/>
  <c r="I265" i="5"/>
  <c r="K264" i="5"/>
  <c r="J264" i="5"/>
  <c r="S264" i="5"/>
  <c r="P264" i="5"/>
  <c r="M264" i="5"/>
  <c r="I264" i="5"/>
  <c r="K263" i="5"/>
  <c r="J263" i="5"/>
  <c r="S263" i="5"/>
  <c r="P263" i="5"/>
  <c r="M263" i="5"/>
  <c r="I263" i="5"/>
  <c r="K262" i="5"/>
  <c r="J262" i="5"/>
  <c r="S262" i="5"/>
  <c r="P262" i="5"/>
  <c r="M262" i="5"/>
  <c r="H279" i="5" s="1"/>
  <c r="I262" i="5"/>
  <c r="K261" i="5"/>
  <c r="J261" i="5"/>
  <c r="S261" i="5"/>
  <c r="P261" i="5"/>
  <c r="L261" i="5"/>
  <c r="I261" i="5"/>
  <c r="K260" i="5"/>
  <c r="J260" i="5"/>
  <c r="S260" i="5"/>
  <c r="P260" i="5"/>
  <c r="L260" i="5"/>
  <c r="I260" i="5"/>
  <c r="K259" i="5"/>
  <c r="J259" i="5"/>
  <c r="S259" i="5"/>
  <c r="P259" i="5"/>
  <c r="L259" i="5"/>
  <c r="I259" i="5"/>
  <c r="K258" i="5"/>
  <c r="J258" i="5"/>
  <c r="S258" i="5"/>
  <c r="P258" i="5"/>
  <c r="L258" i="5"/>
  <c r="I258" i="5"/>
  <c r="K257" i="5"/>
  <c r="J257" i="5"/>
  <c r="S257" i="5"/>
  <c r="P257" i="5"/>
  <c r="L257" i="5"/>
  <c r="I257" i="5"/>
  <c r="K256" i="5"/>
  <c r="J256" i="5"/>
  <c r="S256" i="5"/>
  <c r="P256" i="5"/>
  <c r="L256" i="5"/>
  <c r="I256" i="5"/>
  <c r="K255" i="5"/>
  <c r="J255" i="5"/>
  <c r="S255" i="5"/>
  <c r="P255" i="5"/>
  <c r="L255" i="5"/>
  <c r="I255" i="5"/>
  <c r="K254" i="5"/>
  <c r="J254" i="5"/>
  <c r="S254" i="5"/>
  <c r="P254" i="5"/>
  <c r="L254" i="5"/>
  <c r="I254" i="5"/>
  <c r="K253" i="5"/>
  <c r="J253" i="5"/>
  <c r="S253" i="5"/>
  <c r="P253" i="5"/>
  <c r="L253" i="5"/>
  <c r="I253" i="5"/>
  <c r="K252" i="5"/>
  <c r="J252" i="5"/>
  <c r="S252" i="5"/>
  <c r="P252" i="5"/>
  <c r="L252" i="5"/>
  <c r="I252" i="5"/>
  <c r="K251" i="5"/>
  <c r="J251" i="5"/>
  <c r="S251" i="5"/>
  <c r="P251" i="5"/>
  <c r="L251" i="5"/>
  <c r="I251" i="5"/>
  <c r="K250" i="5"/>
  <c r="J250" i="5"/>
  <c r="S250" i="5"/>
  <c r="P250" i="5"/>
  <c r="L250" i="5"/>
  <c r="I250" i="5"/>
  <c r="K249" i="5"/>
  <c r="J249" i="5"/>
  <c r="S249" i="5"/>
  <c r="P249" i="5"/>
  <c r="L249" i="5"/>
  <c r="I249" i="5"/>
  <c r="K248" i="5"/>
  <c r="J248" i="5"/>
  <c r="S248" i="5"/>
  <c r="P248" i="5"/>
  <c r="L248" i="5"/>
  <c r="I248" i="5"/>
  <c r="K247" i="5"/>
  <c r="J247" i="5"/>
  <c r="S247" i="5"/>
  <c r="P247" i="5"/>
  <c r="L247" i="5"/>
  <c r="I247" i="5"/>
  <c r="K246" i="5"/>
  <c r="J246" i="5"/>
  <c r="S246" i="5"/>
  <c r="S279" i="5" s="1"/>
  <c r="F29" i="4" s="1"/>
  <c r="P246" i="5"/>
  <c r="P279" i="5" s="1"/>
  <c r="E29" i="4" s="1"/>
  <c r="L246" i="5"/>
  <c r="G279" i="5" s="1"/>
  <c r="I246" i="5"/>
  <c r="I279" i="5" s="1"/>
  <c r="D29" i="4" s="1"/>
  <c r="S243" i="5"/>
  <c r="F28" i="4" s="1"/>
  <c r="K242" i="5"/>
  <c r="J242" i="5"/>
  <c r="S242" i="5"/>
  <c r="P242" i="5"/>
  <c r="M242" i="5"/>
  <c r="I242" i="5"/>
  <c r="K241" i="5"/>
  <c r="J241" i="5"/>
  <c r="S241" i="5"/>
  <c r="P241" i="5"/>
  <c r="M241" i="5"/>
  <c r="I241" i="5"/>
  <c r="K240" i="5"/>
  <c r="J240" i="5"/>
  <c r="S240" i="5"/>
  <c r="P240" i="5"/>
  <c r="M240" i="5"/>
  <c r="M243" i="5" s="1"/>
  <c r="C28" i="4" s="1"/>
  <c r="I240" i="5"/>
  <c r="K239" i="5"/>
  <c r="J239" i="5"/>
  <c r="S239" i="5"/>
  <c r="P239" i="5"/>
  <c r="L239" i="5"/>
  <c r="I239" i="5"/>
  <c r="K238" i="5"/>
  <c r="J238" i="5"/>
  <c r="S238" i="5"/>
  <c r="P238" i="5"/>
  <c r="L238" i="5"/>
  <c r="I238" i="5"/>
  <c r="K237" i="5"/>
  <c r="J237" i="5"/>
  <c r="S237" i="5"/>
  <c r="P237" i="5"/>
  <c r="L237" i="5"/>
  <c r="I237" i="5"/>
  <c r="K236" i="5"/>
  <c r="J236" i="5"/>
  <c r="S236" i="5"/>
  <c r="P236" i="5"/>
  <c r="L236" i="5"/>
  <c r="I236" i="5"/>
  <c r="K235" i="5"/>
  <c r="J235" i="5"/>
  <c r="S235" i="5"/>
  <c r="P235" i="5"/>
  <c r="L235" i="5"/>
  <c r="I235" i="5"/>
  <c r="K234" i="5"/>
  <c r="J234" i="5"/>
  <c r="S234" i="5"/>
  <c r="P234" i="5"/>
  <c r="P243" i="5" s="1"/>
  <c r="E28" i="4" s="1"/>
  <c r="L234" i="5"/>
  <c r="G243" i="5" s="1"/>
  <c r="I234" i="5"/>
  <c r="I243" i="5" s="1"/>
  <c r="D28" i="4" s="1"/>
  <c r="S231" i="5"/>
  <c r="F27" i="4" s="1"/>
  <c r="H231" i="5"/>
  <c r="M231" i="5"/>
  <c r="C27" i="4" s="1"/>
  <c r="K230" i="5"/>
  <c r="J230" i="5"/>
  <c r="S230" i="5"/>
  <c r="P230" i="5"/>
  <c r="L230" i="5"/>
  <c r="I230" i="5"/>
  <c r="K229" i="5"/>
  <c r="J229" i="5"/>
  <c r="S229" i="5"/>
  <c r="P229" i="5"/>
  <c r="P231" i="5" s="1"/>
  <c r="E27" i="4" s="1"/>
  <c r="L229" i="5"/>
  <c r="G231" i="5" s="1"/>
  <c r="I229" i="5"/>
  <c r="I231" i="5" s="1"/>
  <c r="D27" i="4" s="1"/>
  <c r="H226" i="5"/>
  <c r="M226" i="5"/>
  <c r="C26" i="4" s="1"/>
  <c r="K225" i="5"/>
  <c r="J225" i="5"/>
  <c r="S225" i="5"/>
  <c r="P225" i="5"/>
  <c r="L225" i="5"/>
  <c r="I225" i="5"/>
  <c r="K224" i="5"/>
  <c r="J224" i="5"/>
  <c r="S224" i="5"/>
  <c r="P224" i="5"/>
  <c r="L224" i="5"/>
  <c r="I224" i="5"/>
  <c r="K223" i="5"/>
  <c r="J223" i="5"/>
  <c r="S223" i="5"/>
  <c r="P223" i="5"/>
  <c r="L223" i="5"/>
  <c r="I223" i="5"/>
  <c r="K222" i="5"/>
  <c r="J222" i="5"/>
  <c r="S222" i="5"/>
  <c r="P222" i="5"/>
  <c r="L222" i="5"/>
  <c r="I222" i="5"/>
  <c r="K221" i="5"/>
  <c r="J221" i="5"/>
  <c r="S221" i="5"/>
  <c r="P221" i="5"/>
  <c r="L221" i="5"/>
  <c r="I221" i="5"/>
  <c r="K220" i="5"/>
  <c r="J220" i="5"/>
  <c r="S220" i="5"/>
  <c r="P220" i="5"/>
  <c r="L220" i="5"/>
  <c r="I220" i="5"/>
  <c r="K219" i="5"/>
  <c r="J219" i="5"/>
  <c r="S219" i="5"/>
  <c r="P219" i="5"/>
  <c r="L219" i="5"/>
  <c r="I219" i="5"/>
  <c r="K218" i="5"/>
  <c r="J218" i="5"/>
  <c r="S218" i="5"/>
  <c r="P218" i="5"/>
  <c r="L218" i="5"/>
  <c r="I218" i="5"/>
  <c r="K217" i="5"/>
  <c r="J217" i="5"/>
  <c r="S217" i="5"/>
  <c r="P217" i="5"/>
  <c r="L217" i="5"/>
  <c r="I217" i="5"/>
  <c r="K216" i="5"/>
  <c r="J216" i="5"/>
  <c r="S216" i="5"/>
  <c r="P216" i="5"/>
  <c r="L216" i="5"/>
  <c r="I216" i="5"/>
  <c r="K215" i="5"/>
  <c r="J215" i="5"/>
  <c r="S215" i="5"/>
  <c r="P215" i="5"/>
  <c r="L215" i="5"/>
  <c r="I215" i="5"/>
  <c r="K214" i="5"/>
  <c r="J214" i="5"/>
  <c r="S214" i="5"/>
  <c r="P214" i="5"/>
  <c r="L214" i="5"/>
  <c r="I214" i="5"/>
  <c r="K213" i="5"/>
  <c r="J213" i="5"/>
  <c r="S213" i="5"/>
  <c r="P213" i="5"/>
  <c r="L213" i="5"/>
  <c r="I213" i="5"/>
  <c r="K212" i="5"/>
  <c r="J212" i="5"/>
  <c r="S212" i="5"/>
  <c r="P212" i="5"/>
  <c r="L212" i="5"/>
  <c r="I212" i="5"/>
  <c r="K211" i="5"/>
  <c r="J211" i="5"/>
  <c r="S211" i="5"/>
  <c r="P211" i="5"/>
  <c r="L211" i="5"/>
  <c r="I211" i="5"/>
  <c r="K210" i="5"/>
  <c r="J210" i="5"/>
  <c r="S210" i="5"/>
  <c r="P210" i="5"/>
  <c r="L210" i="5"/>
  <c r="I210" i="5"/>
  <c r="K209" i="5"/>
  <c r="J209" i="5"/>
  <c r="S209" i="5"/>
  <c r="P209" i="5"/>
  <c r="L209" i="5"/>
  <c r="I209" i="5"/>
  <c r="K208" i="5"/>
  <c r="J208" i="5"/>
  <c r="S208" i="5"/>
  <c r="P208" i="5"/>
  <c r="L208" i="5"/>
  <c r="I208" i="5"/>
  <c r="K207" i="5"/>
  <c r="J207" i="5"/>
  <c r="S207" i="5"/>
  <c r="P207" i="5"/>
  <c r="L207" i="5"/>
  <c r="I207" i="5"/>
  <c r="K206" i="5"/>
  <c r="J206" i="5"/>
  <c r="S206" i="5"/>
  <c r="S226" i="5" s="1"/>
  <c r="F26" i="4" s="1"/>
  <c r="P206" i="5"/>
  <c r="P226" i="5" s="1"/>
  <c r="E26" i="4" s="1"/>
  <c r="L206" i="5"/>
  <c r="G226" i="5" s="1"/>
  <c r="I206" i="5"/>
  <c r="I226" i="5" s="1"/>
  <c r="D26" i="4" s="1"/>
  <c r="S203" i="5"/>
  <c r="F25" i="4" s="1"/>
  <c r="M203" i="5"/>
  <c r="C25" i="4" s="1"/>
  <c r="K202" i="5"/>
  <c r="J202" i="5"/>
  <c r="S202" i="5"/>
  <c r="P202" i="5"/>
  <c r="M202" i="5"/>
  <c r="I202" i="5"/>
  <c r="K201" i="5"/>
  <c r="J201" i="5"/>
  <c r="S201" i="5"/>
  <c r="P201" i="5"/>
  <c r="M201" i="5"/>
  <c r="H203" i="5" s="1"/>
  <c r="I201" i="5"/>
  <c r="K200" i="5"/>
  <c r="J200" i="5"/>
  <c r="S200" i="5"/>
  <c r="P200" i="5"/>
  <c r="L200" i="5"/>
  <c r="I200" i="5"/>
  <c r="K199" i="5"/>
  <c r="J199" i="5"/>
  <c r="S199" i="5"/>
  <c r="P199" i="5"/>
  <c r="L199" i="5"/>
  <c r="I199" i="5"/>
  <c r="K198" i="5"/>
  <c r="J198" i="5"/>
  <c r="S198" i="5"/>
  <c r="P198" i="5"/>
  <c r="L198" i="5"/>
  <c r="I198" i="5"/>
  <c r="K197" i="5"/>
  <c r="J197" i="5"/>
  <c r="S197" i="5"/>
  <c r="P197" i="5"/>
  <c r="L197" i="5"/>
  <c r="I197" i="5"/>
  <c r="K196" i="5"/>
  <c r="J196" i="5"/>
  <c r="S196" i="5"/>
  <c r="P196" i="5"/>
  <c r="L196" i="5"/>
  <c r="I196" i="5"/>
  <c r="K195" i="5"/>
  <c r="J195" i="5"/>
  <c r="S195" i="5"/>
  <c r="P195" i="5"/>
  <c r="L195" i="5"/>
  <c r="I195" i="5"/>
  <c r="K194" i="5"/>
  <c r="J194" i="5"/>
  <c r="S194" i="5"/>
  <c r="P194" i="5"/>
  <c r="L194" i="5"/>
  <c r="I194" i="5"/>
  <c r="K193" i="5"/>
  <c r="J193" i="5"/>
  <c r="S193" i="5"/>
  <c r="P193" i="5"/>
  <c r="L193" i="5"/>
  <c r="I193" i="5"/>
  <c r="K192" i="5"/>
  <c r="J192" i="5"/>
  <c r="S192" i="5"/>
  <c r="P192" i="5"/>
  <c r="L192" i="5"/>
  <c r="I192" i="5"/>
  <c r="K191" i="5"/>
  <c r="J191" i="5"/>
  <c r="S191" i="5"/>
  <c r="P191" i="5"/>
  <c r="L191" i="5"/>
  <c r="I191" i="5"/>
  <c r="K190" i="5"/>
  <c r="J190" i="5"/>
  <c r="S190" i="5"/>
  <c r="P190" i="5"/>
  <c r="L190" i="5"/>
  <c r="I190" i="5"/>
  <c r="K189" i="5"/>
  <c r="J189" i="5"/>
  <c r="S189" i="5"/>
  <c r="P189" i="5"/>
  <c r="L189" i="5"/>
  <c r="I189" i="5"/>
  <c r="K188" i="5"/>
  <c r="J188" i="5"/>
  <c r="S188" i="5"/>
  <c r="P188" i="5"/>
  <c r="L188" i="5"/>
  <c r="I188" i="5"/>
  <c r="K187" i="5"/>
  <c r="J187" i="5"/>
  <c r="S187" i="5"/>
  <c r="P187" i="5"/>
  <c r="L187" i="5"/>
  <c r="I187" i="5"/>
  <c r="K186" i="5"/>
  <c r="J186" i="5"/>
  <c r="S186" i="5"/>
  <c r="P186" i="5"/>
  <c r="L186" i="5"/>
  <c r="I186" i="5"/>
  <c r="K185" i="5"/>
  <c r="J185" i="5"/>
  <c r="S185" i="5"/>
  <c r="P185" i="5"/>
  <c r="P203" i="5" s="1"/>
  <c r="E25" i="4" s="1"/>
  <c r="L185" i="5"/>
  <c r="G203" i="5" s="1"/>
  <c r="I185" i="5"/>
  <c r="I203" i="5" s="1"/>
  <c r="D25" i="4" s="1"/>
  <c r="S182" i="5"/>
  <c r="F24" i="4" s="1"/>
  <c r="K181" i="5"/>
  <c r="J181" i="5"/>
  <c r="S181" i="5"/>
  <c r="P181" i="5"/>
  <c r="M181" i="5"/>
  <c r="I181" i="5"/>
  <c r="K180" i="5"/>
  <c r="J180" i="5"/>
  <c r="S180" i="5"/>
  <c r="P180" i="5"/>
  <c r="M180" i="5"/>
  <c r="I180" i="5"/>
  <c r="K179" i="5"/>
  <c r="J179" i="5"/>
  <c r="S179" i="5"/>
  <c r="P179" i="5"/>
  <c r="M179" i="5"/>
  <c r="I179" i="5"/>
  <c r="K178" i="5"/>
  <c r="J178" i="5"/>
  <c r="S178" i="5"/>
  <c r="P178" i="5"/>
  <c r="M178" i="5"/>
  <c r="H182" i="5" s="1"/>
  <c r="I178" i="5"/>
  <c r="K177" i="5"/>
  <c r="J177" i="5"/>
  <c r="S177" i="5"/>
  <c r="P177" i="5"/>
  <c r="L177" i="5"/>
  <c r="I177" i="5"/>
  <c r="K176" i="5"/>
  <c r="J176" i="5"/>
  <c r="S176" i="5"/>
  <c r="P176" i="5"/>
  <c r="L176" i="5"/>
  <c r="I176" i="5"/>
  <c r="K175" i="5"/>
  <c r="J175" i="5"/>
  <c r="S175" i="5"/>
  <c r="P175" i="5"/>
  <c r="L175" i="5"/>
  <c r="I175" i="5"/>
  <c r="K174" i="5"/>
  <c r="J174" i="5"/>
  <c r="S174" i="5"/>
  <c r="P174" i="5"/>
  <c r="L174" i="5"/>
  <c r="I174" i="5"/>
  <c r="K173" i="5"/>
  <c r="J173" i="5"/>
  <c r="S173" i="5"/>
  <c r="P173" i="5"/>
  <c r="L173" i="5"/>
  <c r="I173" i="5"/>
  <c r="K172" i="5"/>
  <c r="J172" i="5"/>
  <c r="S172" i="5"/>
  <c r="P172" i="5"/>
  <c r="L172" i="5"/>
  <c r="I172" i="5"/>
  <c r="K171" i="5"/>
  <c r="J171" i="5"/>
  <c r="S171" i="5"/>
  <c r="P171" i="5"/>
  <c r="L171" i="5"/>
  <c r="I171" i="5"/>
  <c r="K170" i="5"/>
  <c r="J170" i="5"/>
  <c r="S170" i="5"/>
  <c r="P170" i="5"/>
  <c r="L170" i="5"/>
  <c r="I170" i="5"/>
  <c r="K169" i="5"/>
  <c r="J169" i="5"/>
  <c r="S169" i="5"/>
  <c r="P169" i="5"/>
  <c r="L169" i="5"/>
  <c r="I169" i="5"/>
  <c r="K168" i="5"/>
  <c r="J168" i="5"/>
  <c r="S168" i="5"/>
  <c r="P168" i="5"/>
  <c r="L168" i="5"/>
  <c r="I168" i="5"/>
  <c r="K167" i="5"/>
  <c r="J167" i="5"/>
  <c r="S167" i="5"/>
  <c r="P167" i="5"/>
  <c r="L167" i="5"/>
  <c r="I167" i="5"/>
  <c r="K166" i="5"/>
  <c r="J166" i="5"/>
  <c r="S166" i="5"/>
  <c r="P166" i="5"/>
  <c r="P182" i="5" s="1"/>
  <c r="E24" i="4" s="1"/>
  <c r="L166" i="5"/>
  <c r="G182" i="5" s="1"/>
  <c r="I166" i="5"/>
  <c r="I182" i="5" s="1"/>
  <c r="D24" i="4" s="1"/>
  <c r="P163" i="5"/>
  <c r="E23" i="4" s="1"/>
  <c r="K162" i="5"/>
  <c r="J162" i="5"/>
  <c r="S162" i="5"/>
  <c r="P162" i="5"/>
  <c r="M162" i="5"/>
  <c r="I162" i="5"/>
  <c r="K161" i="5"/>
  <c r="J161" i="5"/>
  <c r="S161" i="5"/>
  <c r="P161" i="5"/>
  <c r="M161" i="5"/>
  <c r="I161" i="5"/>
  <c r="K160" i="5"/>
  <c r="J160" i="5"/>
  <c r="S160" i="5"/>
  <c r="P160" i="5"/>
  <c r="M160" i="5"/>
  <c r="I160" i="5"/>
  <c r="K159" i="5"/>
  <c r="J159" i="5"/>
  <c r="S159" i="5"/>
  <c r="P159" i="5"/>
  <c r="M159" i="5"/>
  <c r="I159" i="5"/>
  <c r="K158" i="5"/>
  <c r="J158" i="5"/>
  <c r="S158" i="5"/>
  <c r="P158" i="5"/>
  <c r="M158" i="5"/>
  <c r="I158" i="5"/>
  <c r="K157" i="5"/>
  <c r="J157" i="5"/>
  <c r="S157" i="5"/>
  <c r="P157" i="5"/>
  <c r="M157" i="5"/>
  <c r="I157" i="5"/>
  <c r="K156" i="5"/>
  <c r="J156" i="5"/>
  <c r="S156" i="5"/>
  <c r="P156" i="5"/>
  <c r="M156" i="5"/>
  <c r="H163" i="5" s="1"/>
  <c r="I156" i="5"/>
  <c r="K155" i="5"/>
  <c r="J155" i="5"/>
  <c r="S155" i="5"/>
  <c r="P155" i="5"/>
  <c r="L155" i="5"/>
  <c r="I155" i="5"/>
  <c r="K154" i="5"/>
  <c r="J154" i="5"/>
  <c r="S154" i="5"/>
  <c r="P154" i="5"/>
  <c r="L154" i="5"/>
  <c r="I154" i="5"/>
  <c r="K153" i="5"/>
  <c r="J153" i="5"/>
  <c r="S153" i="5"/>
  <c r="P153" i="5"/>
  <c r="L153" i="5"/>
  <c r="I153" i="5"/>
  <c r="K152" i="5"/>
  <c r="J152" i="5"/>
  <c r="S152" i="5"/>
  <c r="P152" i="5"/>
  <c r="L152" i="5"/>
  <c r="I152" i="5"/>
  <c r="K151" i="5"/>
  <c r="J151" i="5"/>
  <c r="S151" i="5"/>
  <c r="P151" i="5"/>
  <c r="L151" i="5"/>
  <c r="I151" i="5"/>
  <c r="K150" i="5"/>
  <c r="J150" i="5"/>
  <c r="S150" i="5"/>
  <c r="P150" i="5"/>
  <c r="L150" i="5"/>
  <c r="I150" i="5"/>
  <c r="K149" i="5"/>
  <c r="J149" i="5"/>
  <c r="S149" i="5"/>
  <c r="P149" i="5"/>
  <c r="L149" i="5"/>
  <c r="I149" i="5"/>
  <c r="K148" i="5"/>
  <c r="J148" i="5"/>
  <c r="S148" i="5"/>
  <c r="S163" i="5" s="1"/>
  <c r="F23" i="4" s="1"/>
  <c r="P148" i="5"/>
  <c r="L148" i="5"/>
  <c r="G163" i="5" s="1"/>
  <c r="I148" i="5"/>
  <c r="I163" i="5" s="1"/>
  <c r="D23" i="4" s="1"/>
  <c r="P145" i="5"/>
  <c r="E22" i="4" s="1"/>
  <c r="K144" i="5"/>
  <c r="J144" i="5"/>
  <c r="S144" i="5"/>
  <c r="P144" i="5"/>
  <c r="M144" i="5"/>
  <c r="I144" i="5"/>
  <c r="K143" i="5"/>
  <c r="J143" i="5"/>
  <c r="S143" i="5"/>
  <c r="P143" i="5"/>
  <c r="M143" i="5"/>
  <c r="I143" i="5"/>
  <c r="K142" i="5"/>
  <c r="J142" i="5"/>
  <c r="S142" i="5"/>
  <c r="P142" i="5"/>
  <c r="L142" i="5"/>
  <c r="I142" i="5"/>
  <c r="K141" i="5"/>
  <c r="J141" i="5"/>
  <c r="S141" i="5"/>
  <c r="P141" i="5"/>
  <c r="L141" i="5"/>
  <c r="I141" i="5"/>
  <c r="K140" i="5"/>
  <c r="J140" i="5"/>
  <c r="S140" i="5"/>
  <c r="P140" i="5"/>
  <c r="L140" i="5"/>
  <c r="I140" i="5"/>
  <c r="K139" i="5"/>
  <c r="J139" i="5"/>
  <c r="S139" i="5"/>
  <c r="P139" i="5"/>
  <c r="L139" i="5"/>
  <c r="I139" i="5"/>
  <c r="C18" i="4"/>
  <c r="P133" i="5"/>
  <c r="E18" i="4" s="1"/>
  <c r="H133" i="5"/>
  <c r="M133" i="5"/>
  <c r="K132" i="5"/>
  <c r="J132" i="5"/>
  <c r="S132" i="5"/>
  <c r="S133" i="5" s="1"/>
  <c r="F18" i="4" s="1"/>
  <c r="P132" i="5"/>
  <c r="L132" i="5"/>
  <c r="G133" i="5" s="1"/>
  <c r="I132" i="5"/>
  <c r="I133" i="5" s="1"/>
  <c r="D18" i="4" s="1"/>
  <c r="P129" i="5"/>
  <c r="E17" i="4" s="1"/>
  <c r="K128" i="5"/>
  <c r="J128" i="5"/>
  <c r="S128" i="5"/>
  <c r="P128" i="5"/>
  <c r="M128" i="5"/>
  <c r="I128" i="5"/>
  <c r="K127" i="5"/>
  <c r="J127" i="5"/>
  <c r="S127" i="5"/>
  <c r="P127" i="5"/>
  <c r="M127" i="5"/>
  <c r="H129" i="5" s="1"/>
  <c r="I127" i="5"/>
  <c r="K126" i="5"/>
  <c r="J126" i="5"/>
  <c r="S126" i="5"/>
  <c r="P126" i="5"/>
  <c r="L126" i="5"/>
  <c r="I126" i="5"/>
  <c r="K125" i="5"/>
  <c r="J125" i="5"/>
  <c r="S125" i="5"/>
  <c r="P125" i="5"/>
  <c r="L125" i="5"/>
  <c r="I125" i="5"/>
  <c r="K124" i="5"/>
  <c r="J124" i="5"/>
  <c r="S124" i="5"/>
  <c r="P124" i="5"/>
  <c r="L124" i="5"/>
  <c r="I124" i="5"/>
  <c r="K123" i="5"/>
  <c r="J123" i="5"/>
  <c r="S123" i="5"/>
  <c r="P123" i="5"/>
  <c r="L123" i="5"/>
  <c r="I123" i="5"/>
  <c r="K122" i="5"/>
  <c r="J122" i="5"/>
  <c r="S122" i="5"/>
  <c r="P122" i="5"/>
  <c r="L122" i="5"/>
  <c r="I122" i="5"/>
  <c r="K121" i="5"/>
  <c r="J121" i="5"/>
  <c r="S121" i="5"/>
  <c r="P121" i="5"/>
  <c r="L121" i="5"/>
  <c r="I121" i="5"/>
  <c r="K120" i="5"/>
  <c r="J120" i="5"/>
  <c r="S120" i="5"/>
  <c r="P120" i="5"/>
  <c r="L120" i="5"/>
  <c r="I120" i="5"/>
  <c r="K119" i="5"/>
  <c r="J119" i="5"/>
  <c r="S119" i="5"/>
  <c r="P119" i="5"/>
  <c r="L119" i="5"/>
  <c r="I119" i="5"/>
  <c r="K118" i="5"/>
  <c r="J118" i="5"/>
  <c r="S118" i="5"/>
  <c r="P118" i="5"/>
  <c r="L118" i="5"/>
  <c r="I118" i="5"/>
  <c r="K117" i="5"/>
  <c r="J117" i="5"/>
  <c r="S117" i="5"/>
  <c r="P117" i="5"/>
  <c r="L117" i="5"/>
  <c r="I117" i="5"/>
  <c r="K116" i="5"/>
  <c r="J116" i="5"/>
  <c r="S116" i="5"/>
  <c r="P116" i="5"/>
  <c r="L116" i="5"/>
  <c r="I116" i="5"/>
  <c r="K115" i="5"/>
  <c r="J115" i="5"/>
  <c r="S115" i="5"/>
  <c r="P115" i="5"/>
  <c r="L115" i="5"/>
  <c r="I115" i="5"/>
  <c r="K114" i="5"/>
  <c r="J114" i="5"/>
  <c r="S114" i="5"/>
  <c r="P114" i="5"/>
  <c r="L114" i="5"/>
  <c r="I114" i="5"/>
  <c r="K113" i="5"/>
  <c r="J113" i="5"/>
  <c r="S113" i="5"/>
  <c r="P113" i="5"/>
  <c r="L113" i="5"/>
  <c r="I113" i="5"/>
  <c r="K112" i="5"/>
  <c r="J112" i="5"/>
  <c r="S112" i="5"/>
  <c r="P112" i="5"/>
  <c r="L112" i="5"/>
  <c r="I112" i="5"/>
  <c r="K111" i="5"/>
  <c r="J111" i="5"/>
  <c r="S111" i="5"/>
  <c r="P111" i="5"/>
  <c r="L111" i="5"/>
  <c r="I111" i="5"/>
  <c r="K110" i="5"/>
  <c r="J110" i="5"/>
  <c r="S110" i="5"/>
  <c r="P110" i="5"/>
  <c r="L110" i="5"/>
  <c r="I110" i="5"/>
  <c r="K109" i="5"/>
  <c r="J109" i="5"/>
  <c r="S109" i="5"/>
  <c r="P109" i="5"/>
  <c r="L109" i="5"/>
  <c r="I109" i="5"/>
  <c r="K108" i="5"/>
  <c r="J108" i="5"/>
  <c r="S108" i="5"/>
  <c r="P108" i="5"/>
  <c r="L108" i="5"/>
  <c r="I108" i="5"/>
  <c r="K107" i="5"/>
  <c r="J107" i="5"/>
  <c r="S107" i="5"/>
  <c r="P107" i="5"/>
  <c r="L107" i="5"/>
  <c r="I107" i="5"/>
  <c r="K106" i="5"/>
  <c r="J106" i="5"/>
  <c r="S106" i="5"/>
  <c r="P106" i="5"/>
  <c r="L106" i="5"/>
  <c r="I106" i="5"/>
  <c r="K105" i="5"/>
  <c r="J105" i="5"/>
  <c r="S105" i="5"/>
  <c r="P105" i="5"/>
  <c r="L105" i="5"/>
  <c r="I105" i="5"/>
  <c r="K104" i="5"/>
  <c r="J104" i="5"/>
  <c r="S104" i="5"/>
  <c r="P104" i="5"/>
  <c r="L104" i="5"/>
  <c r="I104" i="5"/>
  <c r="K103" i="5"/>
  <c r="J103" i="5"/>
  <c r="S103" i="5"/>
  <c r="P103" i="5"/>
  <c r="L103" i="5"/>
  <c r="I103" i="5"/>
  <c r="K102" i="5"/>
  <c r="J102" i="5"/>
  <c r="S102" i="5"/>
  <c r="P102" i="5"/>
  <c r="L102" i="5"/>
  <c r="I102" i="5"/>
  <c r="K101" i="5"/>
  <c r="J101" i="5"/>
  <c r="S101" i="5"/>
  <c r="P101" i="5"/>
  <c r="L101" i="5"/>
  <c r="I101" i="5"/>
  <c r="K100" i="5"/>
  <c r="J100" i="5"/>
  <c r="S100" i="5"/>
  <c r="P100" i="5"/>
  <c r="L100" i="5"/>
  <c r="I100" i="5"/>
  <c r="K99" i="5"/>
  <c r="J99" i="5"/>
  <c r="S99" i="5"/>
  <c r="P99" i="5"/>
  <c r="L99" i="5"/>
  <c r="I99" i="5"/>
  <c r="K98" i="5"/>
  <c r="J98" i="5"/>
  <c r="S98" i="5"/>
  <c r="P98" i="5"/>
  <c r="L98" i="5"/>
  <c r="I98" i="5"/>
  <c r="K97" i="5"/>
  <c r="J97" i="5"/>
  <c r="S97" i="5"/>
  <c r="P97" i="5"/>
  <c r="L97" i="5"/>
  <c r="I97" i="5"/>
  <c r="K96" i="5"/>
  <c r="J96" i="5"/>
  <c r="S96" i="5"/>
  <c r="P96" i="5"/>
  <c r="L96" i="5"/>
  <c r="I96" i="5"/>
  <c r="K95" i="5"/>
  <c r="J95" i="5"/>
  <c r="S95" i="5"/>
  <c r="P95" i="5"/>
  <c r="L95" i="5"/>
  <c r="I95" i="5"/>
  <c r="K94" i="5"/>
  <c r="J94" i="5"/>
  <c r="S94" i="5"/>
  <c r="P94" i="5"/>
  <c r="L94" i="5"/>
  <c r="I94" i="5"/>
  <c r="K93" i="5"/>
  <c r="J93" i="5"/>
  <c r="S93" i="5"/>
  <c r="S129" i="5" s="1"/>
  <c r="F17" i="4" s="1"/>
  <c r="P93" i="5"/>
  <c r="L93" i="5"/>
  <c r="G129" i="5" s="1"/>
  <c r="I93" i="5"/>
  <c r="I129" i="5" s="1"/>
  <c r="D17" i="4" s="1"/>
  <c r="P90" i="5"/>
  <c r="E16" i="4" s="1"/>
  <c r="K89" i="5"/>
  <c r="J89" i="5"/>
  <c r="S89" i="5"/>
  <c r="P89" i="5"/>
  <c r="M89" i="5"/>
  <c r="I89" i="5"/>
  <c r="K88" i="5"/>
  <c r="J88" i="5"/>
  <c r="S88" i="5"/>
  <c r="P88" i="5"/>
  <c r="M88" i="5"/>
  <c r="I88" i="5"/>
  <c r="K87" i="5"/>
  <c r="J87" i="5"/>
  <c r="S87" i="5"/>
  <c r="P87" i="5"/>
  <c r="M87" i="5"/>
  <c r="H90" i="5" s="1"/>
  <c r="I87" i="5"/>
  <c r="K86" i="5"/>
  <c r="J86" i="5"/>
  <c r="S86" i="5"/>
  <c r="P86" i="5"/>
  <c r="L86" i="5"/>
  <c r="I86" i="5"/>
  <c r="K85" i="5"/>
  <c r="J85" i="5"/>
  <c r="S85" i="5"/>
  <c r="P85" i="5"/>
  <c r="L85" i="5"/>
  <c r="I85" i="5"/>
  <c r="K84" i="5"/>
  <c r="J84" i="5"/>
  <c r="S84" i="5"/>
  <c r="P84" i="5"/>
  <c r="L84" i="5"/>
  <c r="I84" i="5"/>
  <c r="K83" i="5"/>
  <c r="J83" i="5"/>
  <c r="S83" i="5"/>
  <c r="P83" i="5"/>
  <c r="L83" i="5"/>
  <c r="I83" i="5"/>
  <c r="K82" i="5"/>
  <c r="J82" i="5"/>
  <c r="S82" i="5"/>
  <c r="P82" i="5"/>
  <c r="L82" i="5"/>
  <c r="I82" i="5"/>
  <c r="K81" i="5"/>
  <c r="J81" i="5"/>
  <c r="S81" i="5"/>
  <c r="P81" i="5"/>
  <c r="L81" i="5"/>
  <c r="I81" i="5"/>
  <c r="K80" i="5"/>
  <c r="J80" i="5"/>
  <c r="S80" i="5"/>
  <c r="P80" i="5"/>
  <c r="L80" i="5"/>
  <c r="I80" i="5"/>
  <c r="K79" i="5"/>
  <c r="J79" i="5"/>
  <c r="S79" i="5"/>
  <c r="P79" i="5"/>
  <c r="L79" i="5"/>
  <c r="I79" i="5"/>
  <c r="K78" i="5"/>
  <c r="J78" i="5"/>
  <c r="S78" i="5"/>
  <c r="P78" i="5"/>
  <c r="L78" i="5"/>
  <c r="I78" i="5"/>
  <c r="K77" i="5"/>
  <c r="J77" i="5"/>
  <c r="S77" i="5"/>
  <c r="P77" i="5"/>
  <c r="L77" i="5"/>
  <c r="I77" i="5"/>
  <c r="K76" i="5"/>
  <c r="J76" i="5"/>
  <c r="S76" i="5"/>
  <c r="P76" i="5"/>
  <c r="L76" i="5"/>
  <c r="I76" i="5"/>
  <c r="K75" i="5"/>
  <c r="J75" i="5"/>
  <c r="S75" i="5"/>
  <c r="P75" i="5"/>
  <c r="L75" i="5"/>
  <c r="I75" i="5"/>
  <c r="K74" i="5"/>
  <c r="J74" i="5"/>
  <c r="S74" i="5"/>
  <c r="P74" i="5"/>
  <c r="L74" i="5"/>
  <c r="I74" i="5"/>
  <c r="K73" i="5"/>
  <c r="J73" i="5"/>
  <c r="S73" i="5"/>
  <c r="P73" i="5"/>
  <c r="L73" i="5"/>
  <c r="I73" i="5"/>
  <c r="K72" i="5"/>
  <c r="J72" i="5"/>
  <c r="S72" i="5"/>
  <c r="P72" i="5"/>
  <c r="L72" i="5"/>
  <c r="I72" i="5"/>
  <c r="K71" i="5"/>
  <c r="J71" i="5"/>
  <c r="S71" i="5"/>
  <c r="P71" i="5"/>
  <c r="L71" i="5"/>
  <c r="I71" i="5"/>
  <c r="K70" i="5"/>
  <c r="J70" i="5"/>
  <c r="S70" i="5"/>
  <c r="P70" i="5"/>
  <c r="L70" i="5"/>
  <c r="I70" i="5"/>
  <c r="K69" i="5"/>
  <c r="J69" i="5"/>
  <c r="S69" i="5"/>
  <c r="P69" i="5"/>
  <c r="L69" i="5"/>
  <c r="I69" i="5"/>
  <c r="K68" i="5"/>
  <c r="J68" i="5"/>
  <c r="S68" i="5"/>
  <c r="P68" i="5"/>
  <c r="L68" i="5"/>
  <c r="I68" i="5"/>
  <c r="K67" i="5"/>
  <c r="J67" i="5"/>
  <c r="S67" i="5"/>
  <c r="P67" i="5"/>
  <c r="L67" i="5"/>
  <c r="I67" i="5"/>
  <c r="K66" i="5"/>
  <c r="J66" i="5"/>
  <c r="S66" i="5"/>
  <c r="P66" i="5"/>
  <c r="L66" i="5"/>
  <c r="I66" i="5"/>
  <c r="K65" i="5"/>
  <c r="J65" i="5"/>
  <c r="S65" i="5"/>
  <c r="P65" i="5"/>
  <c r="L65" i="5"/>
  <c r="I65" i="5"/>
  <c r="K64" i="5"/>
  <c r="J64" i="5"/>
  <c r="S64" i="5"/>
  <c r="P64" i="5"/>
  <c r="L64" i="5"/>
  <c r="I64" i="5"/>
  <c r="K63" i="5"/>
  <c r="J63" i="5"/>
  <c r="S63" i="5"/>
  <c r="P63" i="5"/>
  <c r="L63" i="5"/>
  <c r="I63" i="5"/>
  <c r="K62" i="5"/>
  <c r="J62" i="5"/>
  <c r="S62" i="5"/>
  <c r="P62" i="5"/>
  <c r="L62" i="5"/>
  <c r="I62" i="5"/>
  <c r="K61" i="5"/>
  <c r="J61" i="5"/>
  <c r="S61" i="5"/>
  <c r="P61" i="5"/>
  <c r="L61" i="5"/>
  <c r="I61" i="5"/>
  <c r="K60" i="5"/>
  <c r="J60" i="5"/>
  <c r="S60" i="5"/>
  <c r="P60" i="5"/>
  <c r="L60" i="5"/>
  <c r="I60" i="5"/>
  <c r="K59" i="5"/>
  <c r="J59" i="5"/>
  <c r="S59" i="5"/>
  <c r="S90" i="5" s="1"/>
  <c r="F16" i="4" s="1"/>
  <c r="P59" i="5"/>
  <c r="L59" i="5"/>
  <c r="G90" i="5" s="1"/>
  <c r="I59" i="5"/>
  <c r="I90" i="5" s="1"/>
  <c r="D16" i="4" s="1"/>
  <c r="P56" i="5"/>
  <c r="E15" i="4" s="1"/>
  <c r="K55" i="5"/>
  <c r="J55" i="5"/>
  <c r="S55" i="5"/>
  <c r="P55" i="5"/>
  <c r="M55" i="5"/>
  <c r="I55" i="5"/>
  <c r="K54" i="5"/>
  <c r="J54" i="5"/>
  <c r="S54" i="5"/>
  <c r="P54" i="5"/>
  <c r="M54" i="5"/>
  <c r="H56" i="5" s="1"/>
  <c r="I54" i="5"/>
  <c r="K53" i="5"/>
  <c r="J53" i="5"/>
  <c r="S53" i="5"/>
  <c r="P53" i="5"/>
  <c r="L53" i="5"/>
  <c r="I53" i="5"/>
  <c r="K52" i="5"/>
  <c r="J52" i="5"/>
  <c r="S52" i="5"/>
  <c r="P52" i="5"/>
  <c r="L52" i="5"/>
  <c r="I52" i="5"/>
  <c r="K51" i="5"/>
  <c r="J51" i="5"/>
  <c r="S51" i="5"/>
  <c r="S56" i="5" s="1"/>
  <c r="F15" i="4" s="1"/>
  <c r="P51" i="5"/>
  <c r="L51" i="5"/>
  <c r="G56" i="5" s="1"/>
  <c r="I51" i="5"/>
  <c r="I56" i="5" s="1"/>
  <c r="D15" i="4" s="1"/>
  <c r="P48" i="5"/>
  <c r="E14" i="4" s="1"/>
  <c r="K47" i="5"/>
  <c r="J47" i="5"/>
  <c r="S47" i="5"/>
  <c r="P47" i="5"/>
  <c r="M47" i="5"/>
  <c r="I47" i="5"/>
  <c r="K46" i="5"/>
  <c r="J46" i="5"/>
  <c r="S46" i="5"/>
  <c r="P46" i="5"/>
  <c r="M46" i="5"/>
  <c r="H48" i="5" s="1"/>
  <c r="I46" i="5"/>
  <c r="K45" i="5"/>
  <c r="J45" i="5"/>
  <c r="S45" i="5"/>
  <c r="P45" i="5"/>
  <c r="L45" i="5"/>
  <c r="I45" i="5"/>
  <c r="K44" i="5"/>
  <c r="J44" i="5"/>
  <c r="S44" i="5"/>
  <c r="S48" i="5" s="1"/>
  <c r="F14" i="4" s="1"/>
  <c r="P44" i="5"/>
  <c r="L44" i="5"/>
  <c r="G48" i="5" s="1"/>
  <c r="I44" i="5"/>
  <c r="I48" i="5" s="1"/>
  <c r="D14" i="4" s="1"/>
  <c r="C13" i="4"/>
  <c r="P41" i="5"/>
  <c r="E13" i="4" s="1"/>
  <c r="H41" i="5"/>
  <c r="M41" i="5"/>
  <c r="K40" i="5"/>
  <c r="J40" i="5"/>
  <c r="S40" i="5"/>
  <c r="P40" i="5"/>
  <c r="L40" i="5"/>
  <c r="I40" i="5"/>
  <c r="K39" i="5"/>
  <c r="J39" i="5"/>
  <c r="S39" i="5"/>
  <c r="P39" i="5"/>
  <c r="L39" i="5"/>
  <c r="I39" i="5"/>
  <c r="K38" i="5"/>
  <c r="J38" i="5"/>
  <c r="S38" i="5"/>
  <c r="P38" i="5"/>
  <c r="L38" i="5"/>
  <c r="I38" i="5"/>
  <c r="K37" i="5"/>
  <c r="J37" i="5"/>
  <c r="S37" i="5"/>
  <c r="P37" i="5"/>
  <c r="L37" i="5"/>
  <c r="I37" i="5"/>
  <c r="K36" i="5"/>
  <c r="J36" i="5"/>
  <c r="S36" i="5"/>
  <c r="P36" i="5"/>
  <c r="L36" i="5"/>
  <c r="I36" i="5"/>
  <c r="K35" i="5"/>
  <c r="J35" i="5"/>
  <c r="S35" i="5"/>
  <c r="P35" i="5"/>
  <c r="L35" i="5"/>
  <c r="I35" i="5"/>
  <c r="K34" i="5"/>
  <c r="J34" i="5"/>
  <c r="S34" i="5"/>
  <c r="P34" i="5"/>
  <c r="L34" i="5"/>
  <c r="I34" i="5"/>
  <c r="K33" i="5"/>
  <c r="J33" i="5"/>
  <c r="S33" i="5"/>
  <c r="P33" i="5"/>
  <c r="L33" i="5"/>
  <c r="I33" i="5"/>
  <c r="K32" i="5"/>
  <c r="J32" i="5"/>
  <c r="S32" i="5"/>
  <c r="S41" i="5" s="1"/>
  <c r="F13" i="4" s="1"/>
  <c r="P32" i="5"/>
  <c r="L32" i="5"/>
  <c r="G41" i="5" s="1"/>
  <c r="I32" i="5"/>
  <c r="I41" i="5" s="1"/>
  <c r="D13" i="4" s="1"/>
  <c r="C12" i="4"/>
  <c r="P29" i="5"/>
  <c r="E12" i="4" s="1"/>
  <c r="H29" i="5"/>
  <c r="M29" i="5"/>
  <c r="K28" i="5"/>
  <c r="J28" i="5"/>
  <c r="S28" i="5"/>
  <c r="P28" i="5"/>
  <c r="L28" i="5"/>
  <c r="I28" i="5"/>
  <c r="K27" i="5"/>
  <c r="J27" i="5"/>
  <c r="S27" i="5"/>
  <c r="P27" i="5"/>
  <c r="L27" i="5"/>
  <c r="I27" i="5"/>
  <c r="K26" i="5"/>
  <c r="J26" i="5"/>
  <c r="S26" i="5"/>
  <c r="P26" i="5"/>
  <c r="L26" i="5"/>
  <c r="I26" i="5"/>
  <c r="K25" i="5"/>
  <c r="J25" i="5"/>
  <c r="S25" i="5"/>
  <c r="P25" i="5"/>
  <c r="L25" i="5"/>
  <c r="I25" i="5"/>
  <c r="K24" i="5"/>
  <c r="J24" i="5"/>
  <c r="S24" i="5"/>
  <c r="P24" i="5"/>
  <c r="L24" i="5"/>
  <c r="I24" i="5"/>
  <c r="K23" i="5"/>
  <c r="J23" i="5"/>
  <c r="S23" i="5"/>
  <c r="P23" i="5"/>
  <c r="L23" i="5"/>
  <c r="I23" i="5"/>
  <c r="K22" i="5"/>
  <c r="J22" i="5"/>
  <c r="S22" i="5"/>
  <c r="S29" i="5" s="1"/>
  <c r="F12" i="4" s="1"/>
  <c r="P22" i="5"/>
  <c r="L22" i="5"/>
  <c r="G29" i="5" s="1"/>
  <c r="I22" i="5"/>
  <c r="I29" i="5" s="1"/>
  <c r="D12" i="4" s="1"/>
  <c r="P19" i="5"/>
  <c r="E11" i="4" s="1"/>
  <c r="K18" i="5"/>
  <c r="J18" i="5"/>
  <c r="S18" i="5"/>
  <c r="P18" i="5"/>
  <c r="M18" i="5"/>
  <c r="I18" i="5"/>
  <c r="K17" i="5"/>
  <c r="J17" i="5"/>
  <c r="S17" i="5"/>
  <c r="P17" i="5"/>
  <c r="L17" i="5"/>
  <c r="I17" i="5"/>
  <c r="K16" i="5"/>
  <c r="J16" i="5"/>
  <c r="S16" i="5"/>
  <c r="P16" i="5"/>
  <c r="L16" i="5"/>
  <c r="I16" i="5"/>
  <c r="K15" i="5"/>
  <c r="J15" i="5"/>
  <c r="S15" i="5"/>
  <c r="P15" i="5"/>
  <c r="L15" i="5"/>
  <c r="I15" i="5"/>
  <c r="K14" i="5"/>
  <c r="J14" i="5"/>
  <c r="S14" i="5"/>
  <c r="P14" i="5"/>
  <c r="L14" i="5"/>
  <c r="I14" i="5"/>
  <c r="K13" i="5"/>
  <c r="J13" i="5"/>
  <c r="S13" i="5"/>
  <c r="P13" i="5"/>
  <c r="L13" i="5"/>
  <c r="I13" i="5"/>
  <c r="K12" i="5"/>
  <c r="J12" i="5"/>
  <c r="S12" i="5"/>
  <c r="P12" i="5"/>
  <c r="L12" i="5"/>
  <c r="I12" i="5"/>
  <c r="K11" i="5"/>
  <c r="J11" i="5"/>
  <c r="S11" i="5"/>
  <c r="P11" i="5"/>
  <c r="L11" i="5"/>
  <c r="I11" i="5"/>
  <c r="J20" i="3"/>
  <c r="H16" i="14" l="1"/>
  <c r="H243" i="5"/>
  <c r="M182" i="5"/>
  <c r="C24" i="4" s="1"/>
  <c r="J20" i="2"/>
  <c r="I16" i="14"/>
  <c r="D11" i="13" s="1"/>
  <c r="M59" i="14"/>
  <c r="C13" i="13" s="1"/>
  <c r="H93" i="14"/>
  <c r="H95" i="14"/>
  <c r="S95" i="14"/>
  <c r="F15" i="13" s="1"/>
  <c r="L16" i="14"/>
  <c r="B11" i="13" s="1"/>
  <c r="G16" i="14"/>
  <c r="P16" i="14"/>
  <c r="E11" i="13" s="1"/>
  <c r="L36" i="14"/>
  <c r="B12" i="13" s="1"/>
  <c r="L59" i="14"/>
  <c r="B13" i="13" s="1"/>
  <c r="G93" i="14"/>
  <c r="G95" i="14"/>
  <c r="P95" i="14"/>
  <c r="E15" i="13" s="1"/>
  <c r="I12" i="11"/>
  <c r="D11" i="10" s="1"/>
  <c r="H14" i="11"/>
  <c r="M14" i="11"/>
  <c r="C12" i="10" s="1"/>
  <c r="S14" i="11"/>
  <c r="F12" i="10" s="1"/>
  <c r="I109" i="11"/>
  <c r="D15" i="10" s="1"/>
  <c r="M109" i="11"/>
  <c r="C15" i="10" s="1"/>
  <c r="H109" i="11"/>
  <c r="S109" i="11"/>
  <c r="F15" i="10" s="1"/>
  <c r="L12" i="11"/>
  <c r="B11" i="10" s="1"/>
  <c r="G12" i="11"/>
  <c r="P12" i="11"/>
  <c r="E11" i="10" s="1"/>
  <c r="L109" i="11"/>
  <c r="B15" i="10" s="1"/>
  <c r="G109" i="11"/>
  <c r="P109" i="11"/>
  <c r="E15" i="10" s="1"/>
  <c r="G113" i="11"/>
  <c r="G115" i="11"/>
  <c r="E16" i="9"/>
  <c r="I18" i="8"/>
  <c r="D11" i="7" s="1"/>
  <c r="S18" i="8"/>
  <c r="F11" i="7" s="1"/>
  <c r="M32" i="8"/>
  <c r="C12" i="7" s="1"/>
  <c r="H46" i="8"/>
  <c r="I48" i="8"/>
  <c r="D14" i="7" s="1"/>
  <c r="F17" i="6" s="1"/>
  <c r="S48" i="8"/>
  <c r="F14" i="7" s="1"/>
  <c r="L18" i="8"/>
  <c r="B11" i="7" s="1"/>
  <c r="G18" i="8"/>
  <c r="P18" i="8"/>
  <c r="E11" i="7" s="1"/>
  <c r="L32" i="8"/>
  <c r="B12" i="7" s="1"/>
  <c r="G46" i="8"/>
  <c r="P48" i="8"/>
  <c r="E14" i="7" s="1"/>
  <c r="K326" i="5"/>
  <c r="L19" i="5"/>
  <c r="B11" i="4" s="1"/>
  <c r="G19" i="5"/>
  <c r="L29" i="5"/>
  <c r="B12" i="4" s="1"/>
  <c r="L41" i="5"/>
  <c r="B13" i="4" s="1"/>
  <c r="L48" i="5"/>
  <c r="B14" i="4" s="1"/>
  <c r="L56" i="5"/>
  <c r="B15" i="4" s="1"/>
  <c r="L90" i="5"/>
  <c r="B16" i="4" s="1"/>
  <c r="L129" i="5"/>
  <c r="B17" i="4" s="1"/>
  <c r="L133" i="5"/>
  <c r="B18" i="4" s="1"/>
  <c r="P135" i="5"/>
  <c r="E19" i="4" s="1"/>
  <c r="L145" i="5"/>
  <c r="B22" i="4" s="1"/>
  <c r="G145" i="5"/>
  <c r="L163" i="5"/>
  <c r="B23" i="4" s="1"/>
  <c r="I19" i="5"/>
  <c r="D11" i="4" s="1"/>
  <c r="M19" i="5"/>
  <c r="C11" i="4" s="1"/>
  <c r="H19" i="5"/>
  <c r="S19" i="5"/>
  <c r="F11" i="4" s="1"/>
  <c r="M48" i="5"/>
  <c r="C14" i="4" s="1"/>
  <c r="M56" i="5"/>
  <c r="C15" i="4" s="1"/>
  <c r="M90" i="5"/>
  <c r="C16" i="4" s="1"/>
  <c r="M129" i="5"/>
  <c r="C17" i="4" s="1"/>
  <c r="I135" i="5"/>
  <c r="D19" i="4" s="1"/>
  <c r="F16" i="3" s="1"/>
  <c r="M135" i="5"/>
  <c r="C19" i="4" s="1"/>
  <c r="E16" i="3" s="1"/>
  <c r="E16" i="2" s="1"/>
  <c r="S135" i="5"/>
  <c r="F19" i="4" s="1"/>
  <c r="P315" i="5"/>
  <c r="E34" i="4" s="1"/>
  <c r="I145" i="5"/>
  <c r="D22" i="4" s="1"/>
  <c r="M145" i="5"/>
  <c r="C22" i="4" s="1"/>
  <c r="H145" i="5"/>
  <c r="S145" i="5"/>
  <c r="F22" i="4" s="1"/>
  <c r="M163" i="5"/>
  <c r="C23" i="4" s="1"/>
  <c r="M279" i="5"/>
  <c r="C29" i="4" s="1"/>
  <c r="M287" i="5"/>
  <c r="C30" i="4" s="1"/>
  <c r="M296" i="5"/>
  <c r="C31" i="4" s="1"/>
  <c r="M305" i="5"/>
  <c r="C32" i="4" s="1"/>
  <c r="I323" i="5"/>
  <c r="D37" i="4" s="1"/>
  <c r="H323" i="5"/>
  <c r="M323" i="5"/>
  <c r="C37" i="4" s="1"/>
  <c r="S323" i="5"/>
  <c r="F37" i="4" s="1"/>
  <c r="H325" i="5"/>
  <c r="L182" i="5"/>
  <c r="B24" i="4" s="1"/>
  <c r="L203" i="5"/>
  <c r="B25" i="4" s="1"/>
  <c r="L226" i="5"/>
  <c r="B26" i="4" s="1"/>
  <c r="L231" i="5"/>
  <c r="B27" i="4" s="1"/>
  <c r="L243" i="5"/>
  <c r="B28" i="4" s="1"/>
  <c r="L279" i="5"/>
  <c r="B29" i="4" s="1"/>
  <c r="L287" i="5"/>
  <c r="B30" i="4" s="1"/>
  <c r="L296" i="5"/>
  <c r="B31" i="4" s="1"/>
  <c r="L305" i="5"/>
  <c r="B32" i="4" s="1"/>
  <c r="L313" i="5"/>
  <c r="B33" i="4" s="1"/>
  <c r="G323" i="5"/>
  <c r="L323" i="5"/>
  <c r="B37" i="4" s="1"/>
  <c r="P323" i="5"/>
  <c r="E37" i="4" s="1"/>
  <c r="G325" i="5"/>
  <c r="M95" i="14" l="1"/>
  <c r="C15" i="13" s="1"/>
  <c r="E17" i="12" s="1"/>
  <c r="I115" i="11"/>
  <c r="D17" i="10" s="1"/>
  <c r="F18" i="9" s="1"/>
  <c r="J22" i="9" s="1"/>
  <c r="F16" i="2"/>
  <c r="L14" i="11"/>
  <c r="B12" i="10" s="1"/>
  <c r="D16" i="9" s="1"/>
  <c r="M48" i="8"/>
  <c r="C14" i="7" s="1"/>
  <c r="E17" i="6" s="1"/>
  <c r="G48" i="8"/>
  <c r="G135" i="5"/>
  <c r="S96" i="14"/>
  <c r="F17" i="13" s="1"/>
  <c r="P96" i="14"/>
  <c r="E17" i="13" s="1"/>
  <c r="L95" i="14"/>
  <c r="B15" i="13" s="1"/>
  <c r="D17" i="12" s="1"/>
  <c r="I95" i="14"/>
  <c r="D15" i="13" s="1"/>
  <c r="F17" i="12" s="1"/>
  <c r="J23" i="12" s="1"/>
  <c r="I96" i="14"/>
  <c r="S115" i="11"/>
  <c r="F17" i="10" s="1"/>
  <c r="P14" i="11"/>
  <c r="E12" i="10" s="1"/>
  <c r="G14" i="11"/>
  <c r="H115" i="11"/>
  <c r="I14" i="11"/>
  <c r="D12" i="10" s="1"/>
  <c r="F16" i="9" s="1"/>
  <c r="P115" i="11"/>
  <c r="E17" i="10" s="1"/>
  <c r="M115" i="11"/>
  <c r="L115" i="11"/>
  <c r="B17" i="10" s="1"/>
  <c r="D18" i="9" s="1"/>
  <c r="J24" i="9"/>
  <c r="F23" i="9"/>
  <c r="J23" i="9"/>
  <c r="F24" i="9"/>
  <c r="F22" i="9"/>
  <c r="F20" i="9"/>
  <c r="P49" i="8"/>
  <c r="E16" i="7" s="1"/>
  <c r="L48" i="8"/>
  <c r="B14" i="7" s="1"/>
  <c r="D17" i="6" s="1"/>
  <c r="H48" i="8"/>
  <c r="S49" i="8"/>
  <c r="F16" i="7" s="1"/>
  <c r="I49" i="8"/>
  <c r="J23" i="6"/>
  <c r="F24" i="6"/>
  <c r="F22" i="6"/>
  <c r="F20" i="6"/>
  <c r="J24" i="6"/>
  <c r="J22" i="6"/>
  <c r="F23" i="6"/>
  <c r="P325" i="5"/>
  <c r="E38" i="4" s="1"/>
  <c r="I315" i="5"/>
  <c r="D34" i="4" s="1"/>
  <c r="F17" i="3" s="1"/>
  <c r="S325" i="5"/>
  <c r="F38" i="4" s="1"/>
  <c r="M315" i="5"/>
  <c r="C34" i="4" s="1"/>
  <c r="E17" i="3" s="1"/>
  <c r="G315" i="5"/>
  <c r="I325" i="5"/>
  <c r="D38" i="4" s="1"/>
  <c r="F18" i="3" s="1"/>
  <c r="H135" i="5"/>
  <c r="P326" i="5"/>
  <c r="E40" i="4" s="1"/>
  <c r="M325" i="5"/>
  <c r="C38" i="4" s="1"/>
  <c r="E18" i="3" s="1"/>
  <c r="L325" i="5"/>
  <c r="B38" i="4" s="1"/>
  <c r="D18" i="3" s="1"/>
  <c r="D18" i="2" s="1"/>
  <c r="H315" i="5"/>
  <c r="S315" i="5"/>
  <c r="F34" i="4" s="1"/>
  <c r="L315" i="5"/>
  <c r="B34" i="4" s="1"/>
  <c r="D17" i="3" s="1"/>
  <c r="L135" i="5"/>
  <c r="B19" i="4" s="1"/>
  <c r="D16" i="3" s="1"/>
  <c r="D16" i="2" s="1"/>
  <c r="S326" i="5"/>
  <c r="F40" i="4" s="1"/>
  <c r="F23" i="3"/>
  <c r="F20" i="12" l="1"/>
  <c r="M96" i="14"/>
  <c r="C17" i="13" s="1"/>
  <c r="H96" i="14"/>
  <c r="J22" i="12"/>
  <c r="F24" i="12"/>
  <c r="F17" i="2"/>
  <c r="F23" i="12"/>
  <c r="F23" i="2" s="1"/>
  <c r="J24" i="12"/>
  <c r="F22" i="12"/>
  <c r="I116" i="11"/>
  <c r="B9" i="1" s="1"/>
  <c r="G116" i="11"/>
  <c r="D19" i="10"/>
  <c r="E17" i="2"/>
  <c r="M49" i="8"/>
  <c r="C16" i="7" s="1"/>
  <c r="H49" i="8"/>
  <c r="D17" i="2"/>
  <c r="D17" i="13"/>
  <c r="B10" i="1"/>
  <c r="D16" i="7"/>
  <c r="B8" i="1"/>
  <c r="J23" i="3"/>
  <c r="J23" i="2" s="1"/>
  <c r="J24" i="3"/>
  <c r="J24" i="2" s="1"/>
  <c r="H326" i="5"/>
  <c r="F24" i="3"/>
  <c r="J22" i="3"/>
  <c r="F18" i="2"/>
  <c r="F20" i="2" s="1"/>
  <c r="L96" i="14"/>
  <c r="B17" i="13" s="1"/>
  <c r="G96" i="14"/>
  <c r="C17" i="10"/>
  <c r="E18" i="9" s="1"/>
  <c r="E18" i="2" s="1"/>
  <c r="H116" i="11"/>
  <c r="S116" i="11"/>
  <c r="F19" i="10" s="1"/>
  <c r="M116" i="11"/>
  <c r="C19" i="10" s="1"/>
  <c r="P116" i="11"/>
  <c r="E19" i="10" s="1"/>
  <c r="L116" i="11"/>
  <c r="B19" i="10" s="1"/>
  <c r="J26" i="9"/>
  <c r="G49" i="8"/>
  <c r="L49" i="8"/>
  <c r="B16" i="7" s="1"/>
  <c r="J26" i="6"/>
  <c r="I326" i="5"/>
  <c r="F20" i="3"/>
  <c r="F22" i="3"/>
  <c r="F22" i="2" s="1"/>
  <c r="L326" i="5"/>
  <c r="B40" i="4" s="1"/>
  <c r="M326" i="5"/>
  <c r="C40" i="4" s="1"/>
  <c r="G326" i="5"/>
  <c r="J22" i="2" l="1"/>
  <c r="F24" i="2"/>
  <c r="J26" i="12"/>
  <c r="J28" i="12" s="1"/>
  <c r="I29" i="12" s="1"/>
  <c r="J29" i="12" s="1"/>
  <c r="J31" i="12" s="1"/>
  <c r="J28" i="9"/>
  <c r="C9" i="1"/>
  <c r="G9" i="1" s="1"/>
  <c r="C10" i="1"/>
  <c r="G10" i="1" s="1"/>
  <c r="J28" i="6"/>
  <c r="C8" i="1"/>
  <c r="G8" i="1" s="1"/>
  <c r="J26" i="3"/>
  <c r="C7" i="1" s="1"/>
  <c r="D40" i="4"/>
  <c r="B7" i="1"/>
  <c r="J26" i="2"/>
  <c r="J28" i="2" s="1"/>
  <c r="I29" i="9"/>
  <c r="J29" i="9" s="1"/>
  <c r="J31" i="9" s="1"/>
  <c r="I29" i="6"/>
  <c r="J29" i="6" s="1"/>
  <c r="J31" i="6" s="1"/>
  <c r="C11" i="1" l="1"/>
  <c r="J28" i="3"/>
  <c r="I29" i="3" s="1"/>
  <c r="J29" i="3" s="1"/>
  <c r="J31" i="3" s="1"/>
  <c r="B11" i="1"/>
  <c r="G7" i="1"/>
  <c r="G11" i="1" s="1"/>
  <c r="B12" i="1" s="1"/>
  <c r="B13" i="1" l="1"/>
  <c r="I29" i="2"/>
  <c r="J29" i="2" s="1"/>
  <c r="G12" i="1"/>
  <c r="G13" i="1" l="1"/>
  <c r="G14" i="1" s="1"/>
  <c r="I30" i="2"/>
  <c r="J30" i="2" s="1"/>
  <c r="J31" i="2" s="1"/>
</calcChain>
</file>

<file path=xl/sharedStrings.xml><?xml version="1.0" encoding="utf-8"?>
<sst xmlns="http://schemas.openxmlformats.org/spreadsheetml/2006/main" count="2350" uniqueCount="1062">
  <si>
    <t>Rekapitulácia rozpočtu</t>
  </si>
  <si>
    <t>Stavba Nadstavba MŠ Zámutov č. 301 - rozšírenie kapacít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</si>
  <si>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</si>
  <si>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</si>
  <si>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</si>
  <si>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</si>
  <si>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</si>
  <si>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</si>
  <si>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</si>
  <si>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</si>
  <si>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</si>
  <si>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</si>
  <si>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SO-01 ASR</t>
  </si>
  <si>
    <t>SO-01 ÚK</t>
  </si>
  <si>
    <t>SO-01  ELI</t>
  </si>
  <si>
    <t>SO-01 ZTI</t>
  </si>
  <si>
    <t>Krycí list rozpočtu</t>
  </si>
  <si>
    <t xml:space="preserve">Miesto: </t>
  </si>
  <si>
    <t>Objekt SO-01 ASR</t>
  </si>
  <si>
    <t xml:space="preserve">Ks: </t>
  </si>
  <si>
    <t xml:space="preserve">Zákazka: </t>
  </si>
  <si>
    <t>Spracoval: Ing. Ján Halgaš</t>
  </si>
  <si>
    <t xml:space="preserve">Dňa </t>
  </si>
  <si>
    <t>28.11.2016</t>
  </si>
  <si>
    <t>Odberateľ: Obec Zámutov</t>
  </si>
  <si>
    <t xml:space="preserve">IČO: </t>
  </si>
  <si>
    <t xml:space="preserve">DIČ: </t>
  </si>
  <si>
    <t xml:space="preserve">Dodávateľ: </t>
  </si>
  <si>
    <t>Projektant: ateliér - m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</si>
  <si>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</si>
  <si>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</si>
  <si>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</si>
  <si>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</si>
  <si>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</si>
  <si>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</si>
  <si>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</si>
  <si>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</si>
  <si>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</si>
  <si>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</si>
  <si>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</si>
  <si>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</si>
  <si>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</si>
  <si>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</si>
  <si>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</si>
  <si>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</si>
  <si>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</si>
  <si>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</si>
  <si>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</si>
  <si>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</si>
  <si>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</si>
  <si>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</si>
  <si>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</si>
  <si>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</si>
  <si>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</si>
  <si>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</si>
  <si>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</si>
  <si>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</si>
  <si>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</si>
  <si>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</si>
  <si>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</si>
  <si>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</si>
  <si>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</si>
  <si>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</si>
  <si>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</si>
  <si>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28.11.2016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</si>
  <si>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</si>
  <si>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</si>
  <si>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</si>
  <si>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</si>
  <si>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</si>
  <si>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</si>
  <si>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SPEVNENÉ PLOCHY</t>
  </si>
  <si>
    <t>POVRCHOVÉ ÚPRAVY</t>
  </si>
  <si>
    <t>OSTATNÉ PRÁCE</t>
  </si>
  <si>
    <t>PRESUNY HMÔT</t>
  </si>
  <si>
    <t>Práce PSV</t>
  </si>
  <si>
    <t>IZOLÁCIE PROTI VODE A VLHKOSTI</t>
  </si>
  <si>
    <t>IZOLÁCIE TEPELNÉ BEŽNÝCH STAVEB. KONŠTRUKCIÍ</t>
  </si>
  <si>
    <t>KONŠTRUKCIE TESÁRSKE</t>
  </si>
  <si>
    <t>DREVOSTAVBY</t>
  </si>
  <si>
    <t>KONŠTRUKCIE KLAMPIARSKE</t>
  </si>
  <si>
    <t>KRYTINY TVRDÉ</t>
  </si>
  <si>
    <t>KONŠTRUKCIE STOLÁRSKE</t>
  </si>
  <si>
    <t>KOVOVÉ DOPLNKOVÉ KONŠTRUKCIE</t>
  </si>
  <si>
    <t>PODLAHY A OBKLADY KERAMICKÉ-DLAŽBY</t>
  </si>
  <si>
    <t>PODLAHY POVLAKOVÉ</t>
  </si>
  <si>
    <t>PODLAHY A OBKLADY KERAMICKÉ-OBKLADY</t>
  </si>
  <si>
    <t>NÁTERY</t>
  </si>
  <si>
    <t>Montážne práce</t>
  </si>
  <si>
    <t>M-43 MONTÁŽ OCEĽOVÝCH KONŠTRUKCIÍ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</si>
  <si>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</si>
  <si>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</si>
  <si>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</si>
  <si>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</si>
  <si>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</si>
  <si>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</si>
  <si>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</si>
  <si>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</si>
  <si>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</si>
  <si>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</si>
  <si>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</si>
  <si>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130301001</t>
  </si>
  <si>
    <t>Výkop jamy a ryhy v obmedzenom priestore horn. tr.4 ručne</t>
  </si>
  <si>
    <t>m3</t>
  </si>
  <si>
    <t xml:space="preserve"> 132201101</t>
  </si>
  <si>
    <t>Výkop ryhy do šírky 600 mm v horn.3 do 100 m3</t>
  </si>
  <si>
    <t xml:space="preserve"> 132201109</t>
  </si>
  <si>
    <t>Príplatok k cene za lepivosť horniny 3</t>
  </si>
  <si>
    <t xml:space="preserve"> 133201101</t>
  </si>
  <si>
    <t>Výkop šachty hornina 3 do 100 m3</t>
  </si>
  <si>
    <t xml:space="preserve"> 133201109</t>
  </si>
  <si>
    <t>Príplatok k cenám za lepivosť horniny</t>
  </si>
  <si>
    <t xml:space="preserve"> 171101101</t>
  </si>
  <si>
    <t>Uloženie sypaniny do násypu súdržnej horniny s mierou zhutnenia podľa Proctor-Standard na 95 %</t>
  </si>
  <si>
    <t xml:space="preserve"> 175101101</t>
  </si>
  <si>
    <t>Obsyp potrubia sypaninou z vhodných hornín 1 až 4 bez prehodenia sypaniny</t>
  </si>
  <si>
    <t>P/PE</t>
  </si>
  <si>
    <t xml:space="preserve"> 583372130</t>
  </si>
  <si>
    <t>Štrkopiesok zásypový</t>
  </si>
  <si>
    <t>M3</t>
  </si>
  <si>
    <t xml:space="preserve">  2/A 1</t>
  </si>
  <si>
    <t xml:space="preserve"> 271571111</t>
  </si>
  <si>
    <t>Vankúše zhutnené pod základy zo štrkopiesku</t>
  </si>
  <si>
    <t xml:space="preserve"> 11/A 1</t>
  </si>
  <si>
    <t xml:space="preserve"> 274313611</t>
  </si>
  <si>
    <t>Betón základových pásov prostý triedy C16/20</t>
  </si>
  <si>
    <t xml:space="preserve"> 274351215</t>
  </si>
  <si>
    <t>Debnenie stien základových pásov z dielcov - zhotovenie</t>
  </si>
  <si>
    <t>m2</t>
  </si>
  <si>
    <t xml:space="preserve"> 274351216</t>
  </si>
  <si>
    <t>Debnenie stien základových pásov z dielcov - odstránenie</t>
  </si>
  <si>
    <t xml:space="preserve"> 275313611</t>
  </si>
  <si>
    <t>Betón základových  pätiek,  prostý tr.C 16/20</t>
  </si>
  <si>
    <t xml:space="preserve"> 275351215</t>
  </si>
  <si>
    <t>Debnenie základových pätiek, zhotovenie-dielce</t>
  </si>
  <si>
    <t xml:space="preserve"> 275351216</t>
  </si>
  <si>
    <t>Debnenie základovýcb pätiek, odstránenie-dielce</t>
  </si>
  <si>
    <t xml:space="preserve"> 317162105</t>
  </si>
  <si>
    <t>kus</t>
  </si>
  <si>
    <t xml:space="preserve"> 317165202</t>
  </si>
  <si>
    <t xml:space="preserve"> 346244371</t>
  </si>
  <si>
    <t>Zamurovanie rýh alebo potrubí z akéhokoľvek druhu pálených tehál a malty hrúbky 140 mm s vyplnením rozpínateľnou maltou</t>
  </si>
  <si>
    <t xml:space="preserve"> 12/A 1</t>
  </si>
  <si>
    <t xml:space="preserve"> 340001001</t>
  </si>
  <si>
    <t>Rezanie stenových pórobetónových múrov hr. od 200 do 300 mm</t>
  </si>
  <si>
    <t>m</t>
  </si>
  <si>
    <t xml:space="preserve"> 14/C 1</t>
  </si>
  <si>
    <t xml:space="preserve"> 310278841</t>
  </si>
  <si>
    <t>Zamurovanie otvoru s plochou do 1m2 v murive nadzáklad. tvárnicami hr. do 300mm</t>
  </si>
  <si>
    <t xml:space="preserve"> 310279841</t>
  </si>
  <si>
    <t>Zamurovanie otvoru s plochou do 4m2 v murive nadzáklad. tvárnicami hr. do 300mm</t>
  </si>
  <si>
    <t xml:space="preserve"> 310279843</t>
  </si>
  <si>
    <t xml:space="preserve">Zamurovanie otvoru s plochou do 4 m2 tvárnicami v nadzákladovom murive </t>
  </si>
  <si>
    <t xml:space="preserve"> 349231811</t>
  </si>
  <si>
    <t>Primurovka ostenia s ozubom z tehál vo vybúraných otvoroch nad 80 do 150 mm</t>
  </si>
  <si>
    <t xml:space="preserve"> 349231821</t>
  </si>
  <si>
    <t>Primurovka ostenia s ozubom z tehál vo vybúraných otvoroch nad 150 do 300 mm</t>
  </si>
  <si>
    <t xml:space="preserve"> 12/A 2</t>
  </si>
  <si>
    <t xml:space="preserve"> 446122001</t>
  </si>
  <si>
    <t>Montáž nadstrešného výlezu na strechu 600x600 mm</t>
  </si>
  <si>
    <t>321/A 1</t>
  </si>
  <si>
    <t xml:space="preserve"> 457971111</t>
  </si>
  <si>
    <t>Zriadenie vrstvy z geotextílie s presahom, so sklonom do 1:5, šírky geotextílie do 3 m</t>
  </si>
  <si>
    <t>S/S90</t>
  </si>
  <si>
    <t xml:space="preserve"> 6113908220</t>
  </si>
  <si>
    <t>Revízny otvor protipožiarny, zateplený, 600x600 mm, označenie RO</t>
  </si>
  <si>
    <t xml:space="preserve"> 6936651300</t>
  </si>
  <si>
    <t xml:space="preserve">Geotextília </t>
  </si>
  <si>
    <t>221/A 1</t>
  </si>
  <si>
    <t xml:space="preserve"> 564861111</t>
  </si>
  <si>
    <t>Podklad zo štrkodrviny s rozprestrením a zhutnením,hr.po zhutnení 200 mm</t>
  </si>
  <si>
    <t xml:space="preserve"> 596911112</t>
  </si>
  <si>
    <t>Kladenie zámkovej dlažby nad 20 m2 do lôžka hr. 4-8 mm hr. 40 mm</t>
  </si>
  <si>
    <t xml:space="preserve"> 597962502</t>
  </si>
  <si>
    <t>Osadenie odvodňovacieho žľabu líniového s krycím roštom do bet.lôžka C 25/30 s napojením do kanalizácie</t>
  </si>
  <si>
    <t xml:space="preserve">P/P 1  </t>
  </si>
  <si>
    <t xml:space="preserve"> 592029190110</t>
  </si>
  <si>
    <t>Zámková dlažba hr. 60 mm</t>
  </si>
  <si>
    <t xml:space="preserve">M2   </t>
  </si>
  <si>
    <t>S/S70</t>
  </si>
  <si>
    <t xml:space="preserve"> 5923010054</t>
  </si>
  <si>
    <t>Odvodňovací žľablíniový s doplnkami a krycím roštom</t>
  </si>
  <si>
    <t xml:space="preserve"> 612401991</t>
  </si>
  <si>
    <t>Príplatok za prísadou na zvýšenie priľnavoti postreku pod omietky stien a pilierov</t>
  </si>
  <si>
    <t xml:space="preserve"> 612421637</t>
  </si>
  <si>
    <t>Vnútorná omietka vápenná alebo vápennocementová v podlaží a v schodisku stien štuková</t>
  </si>
  <si>
    <t xml:space="preserve"> 612481119</t>
  </si>
  <si>
    <t>Potiahnutie vnútorných alebo vonkajších stien a ostatných plôch sklotextílnou mriežkou do lepidla</t>
  </si>
  <si>
    <t xml:space="preserve"> 620991121</t>
  </si>
  <si>
    <t>Zakrývanie škár panelov výplní vonkajších otvorov zhotovené z lešenia akýmkoľvek spôsobom</t>
  </si>
  <si>
    <t xml:space="preserve"> 622464111</t>
  </si>
  <si>
    <t>Vonkajšia omietka stien tenkovrstvová silikónová s podkladným náterom</t>
  </si>
  <si>
    <t xml:space="preserve"> 625251120</t>
  </si>
  <si>
    <t>Kontaktný zatepľovací systém z minerálnej vlny, bez povrchovej úpravy, hrúbka izolantu 120 mm, označenie F4</t>
  </si>
  <si>
    <t xml:space="preserve"> 625260119</t>
  </si>
  <si>
    <t>Kontaktný zatepľovací systém EPS-F  hr. 120 mm, označenie F1, F3 a F5</t>
  </si>
  <si>
    <t xml:space="preserve"> 631312711</t>
  </si>
  <si>
    <t>Mazanina z betónu prostého tr.C 25/30 hr.nad 50 do 80 mm</t>
  </si>
  <si>
    <t xml:space="preserve"> 631313611</t>
  </si>
  <si>
    <t>Mazanina z betónu prostého tr.C 16/20 hr.nad 80 do 120 mm</t>
  </si>
  <si>
    <t xml:space="preserve"> 631319151</t>
  </si>
  <si>
    <t>Príplatok za prehlad. povrchu betónovej mazaniny min. tr.C 8/10 oceľ. hlad. hr. 50-80 mm</t>
  </si>
  <si>
    <t xml:space="preserve"> 631319153</t>
  </si>
  <si>
    <t>Príplatok za prehlad. povrchu betónovej mazaniny min. tr.C 8/10 oceľ. hlad. hr. 80-120 mm</t>
  </si>
  <si>
    <t xml:space="preserve"> 631319171</t>
  </si>
  <si>
    <t>Prípl. za strhnutie povrchu mazaniny latou pre hr. obidvoch vrstiev mazaniny nad 50 do 80 mm</t>
  </si>
  <si>
    <t xml:space="preserve"> 631319173</t>
  </si>
  <si>
    <t>Prípl. za strhnutie povrchu mazaniny latou pre hr. obidvoch vrstiev mazaniny nad 80 do 120 mm</t>
  </si>
  <si>
    <t xml:space="preserve"> 631362021</t>
  </si>
  <si>
    <t>Výstuž mazanín z betónov (z kameniva) a z ľahkých betónov zo zváraných sietí z drôtov typu KARI</t>
  </si>
  <si>
    <t>t</t>
  </si>
  <si>
    <t xml:space="preserve"> 631571003</t>
  </si>
  <si>
    <t>Násyp zo štrkopiesku 0-32 (pre spevnenie podkladu)</t>
  </si>
  <si>
    <t xml:space="preserve"> 642945111</t>
  </si>
  <si>
    <t>Osadenie oceľ.zárubní protipož. dverí s obetónov. jednokrídlové do 2,5 m2</t>
  </si>
  <si>
    <t xml:space="preserve"> 648991111</t>
  </si>
  <si>
    <t>Osadenie parapetných dosiek z plastických a poloplast. hmôt, š. do 200 mm</t>
  </si>
  <si>
    <t xml:space="preserve"> 611401311</t>
  </si>
  <si>
    <t>Omietka jednotlivých malých plôch na stropoch s plochou jednotlivo nad 0,25 do 1 m2</t>
  </si>
  <si>
    <t xml:space="preserve"> 611403399</t>
  </si>
  <si>
    <t>Hrubá výplň rýh v stropoch akoukoľvek maltou,akejkoľvek šírky ryhy</t>
  </si>
  <si>
    <t xml:space="preserve"> 611421431</t>
  </si>
  <si>
    <t>Oprava omietok stropov v množstve do 50 % štukových</t>
  </si>
  <si>
    <t xml:space="preserve"> 612403399</t>
  </si>
  <si>
    <t>X Hrubá výplň rýh na stenách akoukoľvek maltou, akejkoľvek šírky ryhy</t>
  </si>
  <si>
    <t xml:space="preserve"> 612421431</t>
  </si>
  <si>
    <t>Oprava vnútorných vápenných omietok stien, v množstve opravenej plochy nad 30 do 50 % štukových</t>
  </si>
  <si>
    <t xml:space="preserve"> 612425931</t>
  </si>
  <si>
    <t>Omietka vápenná vnútorného ostenia okenného alebo dverného štuková</t>
  </si>
  <si>
    <t xml:space="preserve"> 629451112</t>
  </si>
  <si>
    <t>Vyrovnávacia vrstva z cementovej malty pod prekladmi šírky nad 150 do 300 mm</t>
  </si>
  <si>
    <t xml:space="preserve"> 631311131</t>
  </si>
  <si>
    <t>Doplnenie existujúcich mazanín prostým betónom bez poteru o ploche do 1 m2 a hr.do 240 mm</t>
  </si>
  <si>
    <t xml:space="preserve"> 631312141</t>
  </si>
  <si>
    <t>Doplnenie existujúcich mazanín prostým betónom (s dodaním hmôt) bez poteru rýh v mazaninách</t>
  </si>
  <si>
    <t xml:space="preserve"> 632451441</t>
  </si>
  <si>
    <t>Doplnenie cementového poteru s plochou jednotlivo do 4 m2 a hr. do 40 mm</t>
  </si>
  <si>
    <t xml:space="preserve"> 642944121</t>
  </si>
  <si>
    <t>Osadenie oceľ.dverných zárubní lisov.alebo z uhol.s vybet.prahu,dodatočne,s plochou do 2,5 m2</t>
  </si>
  <si>
    <t>P/PC</t>
  </si>
  <si>
    <t xml:space="preserve"> 283413340</t>
  </si>
  <si>
    <t>Plastová parapetná doska biela vnútorná š. 120 mm s koncovkami</t>
  </si>
  <si>
    <t>S/S50</t>
  </si>
  <si>
    <t xml:space="preserve"> 5533198300</t>
  </si>
  <si>
    <t>Zárubňa oceľová 800x1970 mm, pre dvere D05 do muriva</t>
  </si>
  <si>
    <t xml:space="preserve"> 5533300300</t>
  </si>
  <si>
    <t>Oceľová zárubeň  pre požiarne jednokrídlové dvere 800x1970, EW-C30/D3, pre dvere označenie D05*</t>
  </si>
  <si>
    <t xml:space="preserve">  3/A 1</t>
  </si>
  <si>
    <t xml:space="preserve"> 941941031</t>
  </si>
  <si>
    <t>Montáž lešenia ľahkého pracovného radového s podlahami šírky od 0,80 do 1,00 m a výšky do 10 m</t>
  </si>
  <si>
    <t xml:space="preserve"> 941941191</t>
  </si>
  <si>
    <t>Príplatok za prvý a každý ďalší i začatý mesiac použitia lešenia k cene -1031</t>
  </si>
  <si>
    <t xml:space="preserve"> 941955002</t>
  </si>
  <si>
    <t>Lešenie ľahké pracovné pomocné, s výškou lešeňovej podlahy nad 1,20 do 1,90 m</t>
  </si>
  <si>
    <t xml:space="preserve"> 941955004</t>
  </si>
  <si>
    <t>Lešenie ľahké pracovné pomocné, s výškou lešeňovej podlahy nad 2,50 do 4,8 m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</si>
  <si>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</si>
  <si>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</si>
  <si>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</si>
  <si>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 6/B 1</t>
  </si>
  <si>
    <t xml:space="preserve"> 98101111P</t>
  </si>
  <si>
    <t>Demolácia krovu postupným rozoberaním</t>
  </si>
  <si>
    <t xml:space="preserve"> 952901111</t>
  </si>
  <si>
    <t>Vyčistenie budov pri výške podlaží do 4m</t>
  </si>
  <si>
    <t xml:space="preserve"> 953945111</t>
  </si>
  <si>
    <t>Lišta rohová pre zateplenie</t>
  </si>
  <si>
    <t xml:space="preserve"> 959941131</t>
  </si>
  <si>
    <t xml:space="preserve"> 965081713</t>
  </si>
  <si>
    <t>Vyvrtanie otvoru v betónových konštrukciach do D40 hl. do 500 mm</t>
  </si>
  <si>
    <t xml:space="preserve"> 13/B 1</t>
  </si>
  <si>
    <t xml:space="preserve"> 962086111</t>
  </si>
  <si>
    <t>Búranie muriva priečok z plynosilikátu a siporexu hr. do 150mm -0,075 t</t>
  </si>
  <si>
    <t xml:space="preserve"> 962086121</t>
  </si>
  <si>
    <t>Búranie muriva priečok z plynosilikátu a siporexu hr. do 300mm -0,150 t</t>
  </si>
  <si>
    <t xml:space="preserve"> 965043420</t>
  </si>
  <si>
    <t>Búranie podkladov pod dlažby,liatych dlažieb a mazanín,betón s poterom,teracom hr.do 150 mm -2,200 t</t>
  </si>
  <si>
    <t xml:space="preserve">M3   </t>
  </si>
  <si>
    <t xml:space="preserve"> 965043421</t>
  </si>
  <si>
    <t>Búranie podkladov pod dlažby, liatych dlažieb a mazanín,betón s poterom,teracom hr.do 150 mm,  plochy do 1 m2 -2,20000t</t>
  </si>
  <si>
    <t xml:space="preserve"> 965081712</t>
  </si>
  <si>
    <t>Búranie dlažieb, bez podklad. lôžka z xylolit., alebo keramických dlaždíc hr. do 10 mm -0,020 t</t>
  </si>
  <si>
    <t xml:space="preserve"> 965082941</t>
  </si>
  <si>
    <t>Odstránenie násypu pod podlahami alebo na strechách,hr.nad 200 mm  -1,400 t</t>
  </si>
  <si>
    <t xml:space="preserve"> 968061112</t>
  </si>
  <si>
    <t>Vyvesenie alebo zavesenie dreveného alebo kov.okenného krídla do 1,5 m2</t>
  </si>
  <si>
    <t xml:space="preserve"> 968062355</t>
  </si>
  <si>
    <t>Vybúranie drevených a kovových rámov okien dvojitých alebo zdvojených, plochy do 2 m2 -0,063 t</t>
  </si>
  <si>
    <t xml:space="preserve"> 968062455</t>
  </si>
  <si>
    <t>Vybúranie drevených a kovových dverových zárubní -0,082 t</t>
  </si>
  <si>
    <t xml:space="preserve"> 971033341</t>
  </si>
  <si>
    <t>Vybúranie otvoru v murive tehl. plochy do 0,09 m2 hr.do 300 mm -0,057 t</t>
  </si>
  <si>
    <t xml:space="preserve"> 971033351</t>
  </si>
  <si>
    <t>Vybúranie otvoru v murive tehl. plochy do 0,09 m2 hr.do 450 mm -0,080 t</t>
  </si>
  <si>
    <t xml:space="preserve"> 974031167</t>
  </si>
  <si>
    <t>Vysekávanie rýh v akomkoľvek murive tehlovom alebo porobetónovom na akúkoľvek maltu do hľ. 150 mm a š. do 300 mm-0,081 t</t>
  </si>
  <si>
    <t xml:space="preserve"> 978059511</t>
  </si>
  <si>
    <t>Odsekanie a odobratie stien z obkladačiek vnútorných do 2 m2 -0,068 t</t>
  </si>
  <si>
    <t xml:space="preserve"> 978071411</t>
  </si>
  <si>
    <t>Odstránenie izolácie KZS z dosiek hr. nad 50 mm,  -0,11200t. označenie B5</t>
  </si>
  <si>
    <t xml:space="preserve"> 979011111</t>
  </si>
  <si>
    <t>Zvislá doprava sutiny a vybúraných hmôt za prvé podlažie nad alebo pod základným podlažím</t>
  </si>
  <si>
    <t xml:space="preserve"> 979082111</t>
  </si>
  <si>
    <t>Vnútrostavenisková doprava sutiny a vybúraných hmôt do 10 m</t>
  </si>
  <si>
    <t xml:space="preserve"> SKLADKA</t>
  </si>
  <si>
    <t>Poplatok za uloženie sute na skládku</t>
  </si>
  <si>
    <t>T</t>
  </si>
  <si>
    <t xml:space="preserve"> 16/A 1</t>
  </si>
  <si>
    <t xml:space="preserve"> 962048115</t>
  </si>
  <si>
    <t>Búranie konštr. nad 2m2 z betónu železového, označenie B6</t>
  </si>
  <si>
    <t xml:space="preserve"> 917831512</t>
  </si>
  <si>
    <t>Osadzovanie palisád hranatých betónových do betónu dĺžky 60cm - do radu</t>
  </si>
  <si>
    <t>321/B 1</t>
  </si>
  <si>
    <t xml:space="preserve"> 979082315</t>
  </si>
  <si>
    <t>Vodorovná doprava sutiny a vybúraných hmôt bez naloženia ale so zložením do 3000 m</t>
  </si>
  <si>
    <t xml:space="preserve"> 979082319</t>
  </si>
  <si>
    <t>Príplatok k cenám za každých ďalších aj začatých 1000 m</t>
  </si>
  <si>
    <t xml:space="preserve"> 979086112</t>
  </si>
  <si>
    <t>Nakladanie alebo prekladanie na dopravný prostriedok pri vodorovnej doprave sutiny a vybúraných hmôt</t>
  </si>
  <si>
    <t>721/A 1</t>
  </si>
  <si>
    <t xml:space="preserve"> 725</t>
  </si>
  <si>
    <t>Demontáž a prekládka dymovodu a komína D100, označenie B12</t>
  </si>
  <si>
    <t>KUS</t>
  </si>
  <si>
    <t xml:space="preserve"> 1476-20</t>
  </si>
  <si>
    <t>Demontáž a prekládka VZT potrubia digestoru D100, označenie B10</t>
  </si>
  <si>
    <t xml:space="preserve"> 5922901840</t>
  </si>
  <si>
    <t>Palisáda mini 11,5/11,5/30 cm, sivá</t>
  </si>
  <si>
    <t xml:space="preserve"> 999281111</t>
  </si>
  <si>
    <t>Presun hmôt pre opravy a údržbu objektov vrátane vonkajších plášťov výšky do 25 m</t>
  </si>
  <si>
    <t>711/A 1</t>
  </si>
  <si>
    <t xml:space="preserve"> 711111001</t>
  </si>
  <si>
    <t>Izolácia proti zemnej vlhkosti vodorovná penetračným náterom za studena</t>
  </si>
  <si>
    <t xml:space="preserve"> 711141559</t>
  </si>
  <si>
    <t>Izolácia proti zemnej vlhkosti a tlakovej vode vodorovná NAIP pritavením</t>
  </si>
  <si>
    <t xml:space="preserve"> 998711102</t>
  </si>
  <si>
    <t>Presun hmôt pre izoláciu proti vode v objektoch výšky nad 6 do 12  m</t>
  </si>
  <si>
    <t>Príplatok za napojenie na existujúcu izoláciu</t>
  </si>
  <si>
    <t>S/S10</t>
  </si>
  <si>
    <t xml:space="preserve"> 1116315000</t>
  </si>
  <si>
    <t xml:space="preserve"> 6283221000</t>
  </si>
  <si>
    <t>713/A 1</t>
  </si>
  <si>
    <t xml:space="preserve"> 713054680</t>
  </si>
  <si>
    <t>Montáž a dodávka paropriepustnej fólie stien</t>
  </si>
  <si>
    <t xml:space="preserve"> 713111111</t>
  </si>
  <si>
    <t>Montáž tepelnej izolácie rohožami,pásmi,dielcami,doskami stropov, vrchom - klad. voľne</t>
  </si>
  <si>
    <t xml:space="preserve"> 713121111</t>
  </si>
  <si>
    <t>Montáž tepelnej izolácie rohožami,pásmi,dielcami,doskami podláh, jednovrstvová</t>
  </si>
  <si>
    <t xml:space="preserve"> 713161510</t>
  </si>
  <si>
    <t>Montáž tepelnej izolácie do podkrovia medzi a pod krokvy kladená voľne hr. nad 10 cm</t>
  </si>
  <si>
    <t xml:space="preserve"> 713191122</t>
  </si>
  <si>
    <t>Izolácie tepelné podláh,stropov zvrchu,striech prekrytím pásom separačnej fólie</t>
  </si>
  <si>
    <t>713/A 5</t>
  </si>
  <si>
    <t xml:space="preserve"> 998713102</t>
  </si>
  <si>
    <t>Presun hmôt pre izolácie tepelné v objektoch výšky nad 6 m do 12 m</t>
  </si>
  <si>
    <t>R/R 0</t>
  </si>
  <si>
    <t xml:space="preserve"> 713054666</t>
  </si>
  <si>
    <t>Montáž a dodávka akustickej podložky v miestach ukotvenia OSB dosky - skladba M2</t>
  </si>
  <si>
    <t xml:space="preserve"> 713054670</t>
  </si>
  <si>
    <t>Montáž a dodávka parozábrany podláh</t>
  </si>
  <si>
    <t>S/S20</t>
  </si>
  <si>
    <t xml:space="preserve"> 2837642160</t>
  </si>
  <si>
    <t>Polystyrén Expandovaný podlahový EPS 200 hr. 20 mm</t>
  </si>
  <si>
    <t xml:space="preserve"> 2837642204</t>
  </si>
  <si>
    <t>Polystyrén PSE hr. 80 mm, izolácia podláh</t>
  </si>
  <si>
    <t xml:space="preserve"> 6314150060</t>
  </si>
  <si>
    <t xml:space="preserve"> 6314150080</t>
  </si>
  <si>
    <t xml:space="preserve"> 6314150110</t>
  </si>
  <si>
    <t xml:space="preserve"> 6314150160</t>
  </si>
  <si>
    <t>Tepelná izolácia podlahy hrúbky 100 mm, doska z minerálnej vlny</t>
  </si>
  <si>
    <t>762/A 1</t>
  </si>
  <si>
    <t xml:space="preserve"> 762332110</t>
  </si>
  <si>
    <t>Montáž viazaných konštrukcií krovov striech z reziva priemernej plochy do 120 cm2</t>
  </si>
  <si>
    <t xml:space="preserve"> 762342203</t>
  </si>
  <si>
    <t>Montáž  latovania striech pri vzdialenosti lát 220-360 mm</t>
  </si>
  <si>
    <t xml:space="preserve"> 762342210</t>
  </si>
  <si>
    <t>Montáž latovania striech - kontralaty rozpon 80-120 cm</t>
  </si>
  <si>
    <t xml:space="preserve"> 762395000</t>
  </si>
  <si>
    <t>Spojovacie a ochranné prostriedky svorky, dosky, klince, pásová oceľ, vruty, impregnácia</t>
  </si>
  <si>
    <t xml:space="preserve"> 762431362</t>
  </si>
  <si>
    <t>Obloženie stien z dosiek OSB hrúbky 12 mm skrutkovaných k oceľovým nosníkom</t>
  </si>
  <si>
    <t xml:space="preserve"> 762431371</t>
  </si>
  <si>
    <t>Obloženie stien - olemovanie otvorov  z dosiek OSB hrúbky 12 mm skrutkovaných k oceľovým nosníkom</t>
  </si>
  <si>
    <t xml:space="preserve"> 762431500</t>
  </si>
  <si>
    <t>Montáž podkladového roštu pre obloženie stien a podhľadov</t>
  </si>
  <si>
    <t xml:space="preserve"> 762512245</t>
  </si>
  <si>
    <t xml:space="preserve"> 762526110</t>
  </si>
  <si>
    <t>Položenie vankúšov pod podlahy osovej vzdialenosti do 650 mm</t>
  </si>
  <si>
    <t xml:space="preserve"> 762810111</t>
  </si>
  <si>
    <t xml:space="preserve"> 762810114</t>
  </si>
  <si>
    <t xml:space="preserve"> 998762102</t>
  </si>
  <si>
    <t>Presun hmôt pre konštrukcie tesárske v objektoch výšky do 12 m</t>
  </si>
  <si>
    <t>S/S80</t>
  </si>
  <si>
    <t xml:space="preserve"> 6051530000</t>
  </si>
  <si>
    <t>Hranol smrekový 1. tr.- rezivo na rošt - skladba M2, F3 a M1</t>
  </si>
  <si>
    <t xml:space="preserve"> 6051590000</t>
  </si>
  <si>
    <t>Hranol mäkké rezivo - omietané SM hranol akosť I - rezivo na krov</t>
  </si>
  <si>
    <t xml:space="preserve"> 6053340500</t>
  </si>
  <si>
    <t xml:space="preserve">Laty opracované SM/JD akosť I do 25cm2 </t>
  </si>
  <si>
    <t xml:space="preserve"> 6072627200</t>
  </si>
  <si>
    <t>Doska drevoštiepková OSB hr. 15 mm</t>
  </si>
  <si>
    <t>763/A 1</t>
  </si>
  <si>
    <t xml:space="preserve"> 763732112</t>
  </si>
  <si>
    <t>Montáž strešnej konštrukcie z väzníkov drevených, konštrukčnej dĺžky do 18 m</t>
  </si>
  <si>
    <t>763/A 2</t>
  </si>
  <si>
    <t xml:space="preserve"> 763112112</t>
  </si>
  <si>
    <t xml:space="preserve"> 763112113</t>
  </si>
  <si>
    <t xml:space="preserve"> 763124112</t>
  </si>
  <si>
    <t>SDK stena predsadená kca pre zariaďovacie predmety hr. 150 mm</t>
  </si>
  <si>
    <t xml:space="preserve"> 763124121</t>
  </si>
  <si>
    <t>SDK stena predsadená kca pre zariaďovacie predmety hr. 250 mm, obojstranná</t>
  </si>
  <si>
    <t xml:space="preserve"> 763124143</t>
  </si>
  <si>
    <t xml:space="preserve"> 763132420</t>
  </si>
  <si>
    <t xml:space="preserve"> 763161322</t>
  </si>
  <si>
    <t xml:space="preserve"> 763167333</t>
  </si>
  <si>
    <t xml:space="preserve"> 763167713</t>
  </si>
  <si>
    <t xml:space="preserve"> 763167722</t>
  </si>
  <si>
    <t>SDK obklady stúpačiek dosky  hr. 15 mm</t>
  </si>
  <si>
    <t xml:space="preserve"> 763168713</t>
  </si>
  <si>
    <t>Obklad oceľových stĺpikov ľubovoľného prierezu sadrokartónovou doskouhrúbky 2x12,5 mm</t>
  </si>
  <si>
    <t xml:space="preserve"> 763181191</t>
  </si>
  <si>
    <t>Montáž oceľovej protipožiarnej jednokrídlovej zárubne pre sadrokartónovú priečku , výška do 2,75 m</t>
  </si>
  <si>
    <t xml:space="preserve"> 763182114</t>
  </si>
  <si>
    <t>Oceľová zárubňa pre sadrokartónovú, výška do 2,75 m, šírka 600 mm, hrúbka 150 mm</t>
  </si>
  <si>
    <t xml:space="preserve"> 763182134</t>
  </si>
  <si>
    <t>Oceľová zárubňa pre sadrokartónovú, výška do 2,75 m, šírka 800 mm, hrúbka 150 mm</t>
  </si>
  <si>
    <t xml:space="preserve"> 998763301</t>
  </si>
  <si>
    <t>Presun hmôt pre sádrokartónové konštrukcie v objektoch výšky do 7 m</t>
  </si>
  <si>
    <t xml:space="preserve"> MAT</t>
  </si>
  <si>
    <t>Drevený väzník dl. 13,29 m, vrátane povrchových úprav, kotviaceho a spojovacieho materiálu, označenie A</t>
  </si>
  <si>
    <t>Oceľová zárubeň do sadrokartónu pre požiarne jednokrídlové dvere 800x1970 mm, EW-C30/D3</t>
  </si>
  <si>
    <t>764/A 6</t>
  </si>
  <si>
    <t xml:space="preserve"> 764171103</t>
  </si>
  <si>
    <t xml:space="preserve"> 764172126</t>
  </si>
  <si>
    <t>Protisnehová zábrana líniová pre poplastované krytiny, označenie 16/K</t>
  </si>
  <si>
    <t xml:space="preserve"> 764173254</t>
  </si>
  <si>
    <t>Oplechovanie hrebeňa (hrebenáč) z plechu lakoplastovaného, označenie 10/K</t>
  </si>
  <si>
    <t xml:space="preserve"> 764173401</t>
  </si>
  <si>
    <t>Oplechovanie z plechu lakoplastovaného strechy a muriva, označenie 11/K</t>
  </si>
  <si>
    <t xml:space="preserve"> 764173422</t>
  </si>
  <si>
    <t>Oplechovanie z plechu lakoplastovaného komína, označenie 15/K</t>
  </si>
  <si>
    <t>Oplechovanie z plechu lakoplastovaného čela strechy, označenie 12/K</t>
  </si>
  <si>
    <t xml:space="preserve"> 764173433</t>
  </si>
  <si>
    <t>Oplechovanie pri žľabe z plechu lakoplastovaného, označenie 9/K</t>
  </si>
  <si>
    <t xml:space="preserve"> 764712026</t>
  </si>
  <si>
    <t>Oplechovanie parapetov z lakoplastovaného plechu, biela, š. 250 mm</t>
  </si>
  <si>
    <t xml:space="preserve"> 764751112</t>
  </si>
  <si>
    <t>Odpadné rúry  z plechu lakoplastovaného 100 mm, označenie 1/K,  2/K, 3/K a 8/K</t>
  </si>
  <si>
    <t xml:space="preserve"> 764751121</t>
  </si>
  <si>
    <t>Oplechovanie vetracej hlavice z plechu lakoplastovaného, označenie 14/K</t>
  </si>
  <si>
    <t xml:space="preserve"> 764761132</t>
  </si>
  <si>
    <t>Žľaby z plechu lakoplastovaného -  žľaby podokapné polkruhové D150 mm s hákmi veľkosť 150 mm, označenie 5/K, 6/K, 7/K</t>
  </si>
  <si>
    <t xml:space="preserve"> 764761231</t>
  </si>
  <si>
    <t>Žľaby z plechu lakoplastovaného  - kotlík k polkruhovým žľabom veľkosť 100 mm, označenie 4/K</t>
  </si>
  <si>
    <t>764/A 7</t>
  </si>
  <si>
    <t xml:space="preserve"> 998764102</t>
  </si>
  <si>
    <t>Presun hmôt pre konštrukcie klampiarske v objektoch výšky nad 6 do 12 m</t>
  </si>
  <si>
    <t>764/B 1</t>
  </si>
  <si>
    <t xml:space="preserve"> 764311822</t>
  </si>
  <si>
    <t>Demontáž krytiny hladkej strešnej z tabúľ 2000 x 1000 mm, so sklonom do 30°       0,00732t</t>
  </si>
  <si>
    <t xml:space="preserve"> 764332870</t>
  </si>
  <si>
    <t>Demontáž lemovania múrov na strechách s tvrdou kryt. vč. kryc. plechu do 30 st. rš 750 mm 0,0041t</t>
  </si>
  <si>
    <t xml:space="preserve"> 764352810</t>
  </si>
  <si>
    <t>Demontáž žľabov pododkvapových polkruhových so sklonom do 30° rš 330 mm   0,0033t</t>
  </si>
  <si>
    <t xml:space="preserve"> 764359810</t>
  </si>
  <si>
    <t>Demontáž kotlíka kónického, so sklonom žľabu do 30°     0,0011t</t>
  </si>
  <si>
    <t xml:space="preserve"> 764410850</t>
  </si>
  <si>
    <t>Demontáž oplechovania parapetov rš od 100 do 330 mm 0,00135t</t>
  </si>
  <si>
    <t xml:space="preserve"> 764454801</t>
  </si>
  <si>
    <t>Demontáž odpadových rúr kruhových, s priemerom 75 a 100 mm  0,00226t</t>
  </si>
  <si>
    <t xml:space="preserve"> 764456852</t>
  </si>
  <si>
    <t>Demontáž odpadového kolena výtokového kruhového, s priemerom 75 a 100 mm   0,00069t</t>
  </si>
  <si>
    <t>765/A 1</t>
  </si>
  <si>
    <t xml:space="preserve"> 765901302</t>
  </si>
  <si>
    <t>Prekrytie strechy fóliou paropriepustnou</t>
  </si>
  <si>
    <t xml:space="preserve"> 998765102</t>
  </si>
  <si>
    <t>Presun hmôt pre tvrdé krytiny v objektoch výšky nad 6 do 12 m</t>
  </si>
  <si>
    <t>Montáž a dodávka interiérového podávacieho okienka dreveného, bez výplne, plastový parapet š. 100 mm, 700x850 mm, označenie V01</t>
  </si>
  <si>
    <t>766/A 1</t>
  </si>
  <si>
    <t xml:space="preserve"> 766623723</t>
  </si>
  <si>
    <t>Montáž okna kompletiz.dreveného protipožiarnehodo oceľ. konštr.,otvár.,skláp.,1krídl. nad 1,45 m2</t>
  </si>
  <si>
    <t xml:space="preserve"> 766661413</t>
  </si>
  <si>
    <t>Montáž dverového krídla kompletiz.otváravého protipožiar.,jednokrídlových, š.do 800 mm bez priezoru</t>
  </si>
  <si>
    <t xml:space="preserve"> 766662112</t>
  </si>
  <si>
    <t>Montáž dverového krídla kompletiz.otváravého do zamurovanej rámovej zárubne,jednokrídlové</t>
  </si>
  <si>
    <t xml:space="preserve"> 998766102</t>
  </si>
  <si>
    <t>Presun hmot pre konštrukcie stolárske v objektoch výšky nad 6 do 12 m</t>
  </si>
  <si>
    <t xml:space="preserve"> 611646210</t>
  </si>
  <si>
    <t xml:space="preserve">Dvere drevené, jednokrídlové, otváravé, plné, drevený rám s voštinovou výplńou, farba biela, kovanie,  60 x 197 cm, označenie D06 </t>
  </si>
  <si>
    <t xml:space="preserve"> 611646310</t>
  </si>
  <si>
    <t>Dvere drevené, jednokrídlové, otváravé, plné, drevený rám s voštinovou výplńou, farba biela, kovanie,  80 x 197 cm, označenie D04 a D05</t>
  </si>
  <si>
    <t xml:space="preserve"> 6114153700</t>
  </si>
  <si>
    <t>Drevené okno protipožiarne EW-C30/D3, jednokrídlové otváravo-sklopné, biele, 1000x1500 mm, označenie O09*</t>
  </si>
  <si>
    <t xml:space="preserve"> 6116400800</t>
  </si>
  <si>
    <t>Dvere drevené protipožiarne EW-C30/D3 jednokrídlové, otváravé, plné, drevený rám s voštinovou výplňou, biele, kovanie, rozmer 800x1970 mm, označenie D04* a D05*</t>
  </si>
  <si>
    <t>Montáž a dodávka systémovej sanitárnej DTD sanitárnej stienky 600x1200 mm, označenie MS</t>
  </si>
  <si>
    <t xml:space="preserve"> 766621081</t>
  </si>
  <si>
    <t>Montáž plastových výplní otvorov</t>
  </si>
  <si>
    <t>767/A 1</t>
  </si>
  <si>
    <t xml:space="preserve"> 767137512</t>
  </si>
  <si>
    <t>Montáž plechu pozinkovaného kotveného k podlahovým priečným oceľovým nosníkom</t>
  </si>
  <si>
    <t xml:space="preserve"> 767584702</t>
  </si>
  <si>
    <t>Montáž podhľadov ostatných z tvarovaných plechov, pripevnených skrutkovaním</t>
  </si>
  <si>
    <t xml:space="preserve"> 767585101</t>
  </si>
  <si>
    <t xml:space="preserve">Montáž pomocnej konštrukcie podhľadu </t>
  </si>
  <si>
    <t xml:space="preserve"> 767591110</t>
  </si>
  <si>
    <t>Montáž  podlahy z trapézového plechu hr. 35 mm oceľovú konštrukciu</t>
  </si>
  <si>
    <t xml:space="preserve"> 767591221</t>
  </si>
  <si>
    <t>Montáž mriežky bez zhotovenia prestupu v stene</t>
  </si>
  <si>
    <t>767/A 3</t>
  </si>
  <si>
    <t xml:space="preserve"> 767995104</t>
  </si>
  <si>
    <t>Montáž ostatných atypických  kovových stavebných doplnkových konštrukcií nad 20 do 50 kg</t>
  </si>
  <si>
    <t>kg</t>
  </si>
  <si>
    <t xml:space="preserve"> 998767102</t>
  </si>
  <si>
    <t>Presun hmôt pre kovové stavebné doplnkové konštrukcie v objektoch výšky nad 6 do 12 m</t>
  </si>
  <si>
    <t>767/B 1</t>
  </si>
  <si>
    <t xml:space="preserve"> 767996802</t>
  </si>
  <si>
    <t>Demontáž ostatných doplnkov stavieb s hmotnosťou jednotlivých dielov konštr. nad 50 do 100 kg 0,001t, označenie B8</t>
  </si>
  <si>
    <t xml:space="preserve"> 767200001</t>
  </si>
  <si>
    <t>Montáž a dodávka interiérového schodiskového  oceľového zábradlia z rúrv. 1,0 m, vrátane ukotvenia, povrchových úprav, výplň tyčová zvislá, označenie 1/Z, 3/Z,4/Z</t>
  </si>
  <si>
    <t xml:space="preserve"> m</t>
  </si>
  <si>
    <t xml:space="preserve"> 767200002</t>
  </si>
  <si>
    <t xml:space="preserve">Montáž a dodávka interiérového schodiskového  oceľového madla z rúr D42 a D32, vrátane ukotvenia, povrchových úprav, označenie 2/Z </t>
  </si>
  <si>
    <t xml:space="preserve"> 767200003</t>
  </si>
  <si>
    <t>Montáž a dodávka exteriérového   oceľového zábradlia z rúr, v. 1,0 m, vrátane ukotvenia, povrchových úprav, výplň tyčová zvislá, označenie  5/Z, 6/Z, 7/Z</t>
  </si>
  <si>
    <t xml:space="preserve"> 767210001</t>
  </si>
  <si>
    <t>Montáž a dodávka exteriérového   oceľového zábradlia z rúr, v. 0,9 m, vrátane ukotvenia, povrchových úprav, , označenie  9/Z, 10/Z</t>
  </si>
  <si>
    <t xml:space="preserve"> 767210002</t>
  </si>
  <si>
    <t>Montáž a dodávka systémovej sanitárnej deliacej priečky dĺžky 1500 mm, v. 2000 mm, dverné krídlo š. 600 mm s hliníkovou kľučkou a bezpečnostnou rozetou, označenie DS</t>
  </si>
  <si>
    <t xml:space="preserve"> kus</t>
  </si>
  <si>
    <t xml:space="preserve"> 767210003</t>
  </si>
  <si>
    <t xml:space="preserve">Montáž a dodávka exteriérového schodiskového  oceľového madla z rúr , vrátane ukotvenia, povrchových úprav, označenie 8/Z </t>
  </si>
  <si>
    <t xml:space="preserve"> 283960P</t>
  </si>
  <si>
    <t>Plastové okno štvorkrídlové, O+O+S+S , profil okna Uf=1,26, izolačné trojsklo Ug= 0,6, farba biela, 2000x2000mm, označenie O06</t>
  </si>
  <si>
    <t>Dodávka podhľadu rímsy z tvarovaných plechov poplastovaných  vrátane podkladného roštu, označenei F2</t>
  </si>
  <si>
    <t xml:space="preserve"> OK</t>
  </si>
  <si>
    <t>Dodávka oceľových konštrukcií vrátane povrchových úprav, označenie SP1 a SP2</t>
  </si>
  <si>
    <t xml:space="preserve"> 283910001</t>
  </si>
  <si>
    <t>Plastové okno dvojkrídlové, F+F , profil okna Uf=1,26, izolačné trojsklo Ug= 0,6, farba biela, 1900x2550 mm, súčasť steny, označenie O04</t>
  </si>
  <si>
    <t xml:space="preserve"> 283910002</t>
  </si>
  <si>
    <t>Plastové okno dvojkrídlové, OS+F , profil okna Uf=1,26, izolačné trojsklo Ug= 0,6, farba biela, krídlo pevné zasklaenné bezp. sklom, 950x2550mm, označenie O05</t>
  </si>
  <si>
    <t xml:space="preserve"> 283910003</t>
  </si>
  <si>
    <t>Plastové okno dvojkrídlové, O+OS , profil okna Uf=1,26, izolačné trojsklo Ug= 0,6, farba biela, 1800x1000mm, označenie O07</t>
  </si>
  <si>
    <t xml:space="preserve"> 283910004</t>
  </si>
  <si>
    <t>Plastové okno dvojkrídlové, O+OS , profil okna Uf=1,26, izolačné trojsklo Ug= 0,6, farba biela, 1500x1000mm, označenie O08</t>
  </si>
  <si>
    <t xml:space="preserve"> 283910006</t>
  </si>
  <si>
    <t xml:space="preserve">Plastové okno trojkrídlové, F+F+F , profil okna Uf=1,26, izolačné trojsklo Ug= 0,6, farba biela, 1100x3380 mm, súčasť steny, označenie O01 </t>
  </si>
  <si>
    <t xml:space="preserve"> 283910007</t>
  </si>
  <si>
    <t>Plastové okno štvorkrídlové,F+S+F+F , profil okna Uf=1,26, izolačné trojsklo Ug= 0,6, farba biela, 1900x3380 mm, súčasť steny, označenie O02</t>
  </si>
  <si>
    <t xml:space="preserve"> 283910008</t>
  </si>
  <si>
    <t>Plastové okno dvojkrídlové, F+F , profil okna Uf=1,26, izolačné trojsklo Ug= 0,6, farba biela, 1100x2550 mm, súčasť steny, označenie O03</t>
  </si>
  <si>
    <t xml:space="preserve"> 283910009</t>
  </si>
  <si>
    <t>Plastové dvere jednojkrídlové biele,  presklené,  kovanie,  900x1970 mm, označenie D01 a D02</t>
  </si>
  <si>
    <t xml:space="preserve"> 283910011</t>
  </si>
  <si>
    <t>Plastové dvere jednokrídlové biele, s pevným nadsvetlíkom,  kovanie, 950x3380 mm, súčasť steny, označenie D02</t>
  </si>
  <si>
    <t xml:space="preserve"> 1381403000</t>
  </si>
  <si>
    <t xml:space="preserve">Plech pozinkovaný </t>
  </si>
  <si>
    <t xml:space="preserve"> 1383873960</t>
  </si>
  <si>
    <t>Trapézový plech hr. 35 mm, skladba M3</t>
  </si>
  <si>
    <t xml:space="preserve"> 5534371553</t>
  </si>
  <si>
    <t>Vetrací otvor 400x400 mm, hliníkové lamely+sieťka</t>
  </si>
  <si>
    <t xml:space="preserve"> 5534371554</t>
  </si>
  <si>
    <t>Vonkajší kryt decentrálneho vetracieho zariadenia</t>
  </si>
  <si>
    <t xml:space="preserve"> 6114100600</t>
  </si>
  <si>
    <t>Plastové okno jednokrídlové, OS , profil okna Uf=1,26, izolačné trojsklo Ug= 0,6, farba biela, 600x1000mm, označenie O10</t>
  </si>
  <si>
    <t>771/A 1</t>
  </si>
  <si>
    <t xml:space="preserve"> 771415014</t>
  </si>
  <si>
    <t>Montáž soklíkov z dlaždíc do tmelu,rovné 200x100 mm,výška 100 mm</t>
  </si>
  <si>
    <t xml:space="preserve"> 771576107</t>
  </si>
  <si>
    <t>Montáž podláh z dlaždíc keram. ukl. do tmelu flexibil.bez povrch. úpravy alebo glaz. hlad.200x200mm</t>
  </si>
  <si>
    <t xml:space="preserve"> 998771102</t>
  </si>
  <si>
    <t>Presun hmôt pre podlahy z dlaždíc v objektoch výšky nad 6 do 12 m</t>
  </si>
  <si>
    <t>771/C 1</t>
  </si>
  <si>
    <t xml:space="preserve"> 771541921</t>
  </si>
  <si>
    <t>Opravy podláh z obkladačiek hutných, glazovaných alebo keramických - prispôsobenie dlažby po vybúraní v miestnosti 1.10</t>
  </si>
  <si>
    <t xml:space="preserve"> 5976398000</t>
  </si>
  <si>
    <t>Dlaždice keramické  200x200 mm  1 Ia</t>
  </si>
  <si>
    <t>Doplnenie povlakovej podlahovej krytiny s dodaním materiálu</t>
  </si>
  <si>
    <t>775/A 2</t>
  </si>
  <si>
    <t xml:space="preserve"> 776411000</t>
  </si>
  <si>
    <t>Lepenie podlahových soklíkov alebo líšt gumových</t>
  </si>
  <si>
    <t xml:space="preserve"> 776992123</t>
  </si>
  <si>
    <t>Montáž a dodávka podlahy z PVC podlahoviny hr. 2,5 mm, lepená, označenie P1</t>
  </si>
  <si>
    <t xml:space="preserve"> 998776102</t>
  </si>
  <si>
    <t>Presun hmôt pre podlahy povlakové v objektoch výšky nad  6 do 12 m</t>
  </si>
  <si>
    <t xml:space="preserve"> 776992136</t>
  </si>
  <si>
    <t>Montáž a dodávka podlahy z PVC podlahoviny hr. 2,5 mm, lepená na oceľový plech, schodisko, označenie P4</t>
  </si>
  <si>
    <t xml:space="preserve"> m2</t>
  </si>
  <si>
    <t>PVC soklík</t>
  </si>
  <si>
    <t>771/A 2</t>
  </si>
  <si>
    <t xml:space="preserve"> 781445208</t>
  </si>
  <si>
    <t>Montáž obkladov stien z obkladačiek hutných,keramických do tmelu flexibil., veľkosť 200x200 mm</t>
  </si>
  <si>
    <t xml:space="preserve"> 781493112</t>
  </si>
  <si>
    <t>Motáž plastových dvierok 30 x30 cm pri obklade do tmelu</t>
  </si>
  <si>
    <t xml:space="preserve"> 998781102</t>
  </si>
  <si>
    <t>Presun hmôt pre obklady keramické v objektoch výšky nad  6 do 12 m</t>
  </si>
  <si>
    <t>771/C 2</t>
  </si>
  <si>
    <t xml:space="preserve"> 781441905</t>
  </si>
  <si>
    <t>Opravy obkladov z obkladačiek  prispôsobenie obkladu po vybúraní v miestnosti 1.09</t>
  </si>
  <si>
    <t xml:space="preserve"> 597657400</t>
  </si>
  <si>
    <t>Obkladačky keramické hutné glazované jednofar. hladké,200x200 oter.I ak.Ia</t>
  </si>
  <si>
    <t>M2</t>
  </si>
  <si>
    <t xml:space="preserve"> 5516757500</t>
  </si>
  <si>
    <t>Dvierka krycie 30x30 cm komaxit biely</t>
  </si>
  <si>
    <t>783/A 1</t>
  </si>
  <si>
    <t xml:space="preserve"> 783626020</t>
  </si>
  <si>
    <t>Nátery stolárskych výrobkov syntetické farby slonovej kosti na vzduchu schnúce  2x lakovaním</t>
  </si>
  <si>
    <t xml:space="preserve"> 783894412</t>
  </si>
  <si>
    <t xml:space="preserve"> 783894422</t>
  </si>
  <si>
    <t xml:space="preserve"> 783894612</t>
  </si>
  <si>
    <t xml:space="preserve"> 783894622</t>
  </si>
  <si>
    <t>943/M43</t>
  </si>
  <si>
    <t xml:space="preserve"> 430861001</t>
  </si>
  <si>
    <t>Montáž rôznych dielov OK vrátane kotvenia</t>
  </si>
  <si>
    <t xml:space="preserve"> 430861004</t>
  </si>
  <si>
    <t>Montáž a dodávka oceľového modulu 5580x3000x3370 mm, vrátane povrchových úprav, označenie A</t>
  </si>
  <si>
    <t xml:space="preserve"> 430862001</t>
  </si>
  <si>
    <t>Montáž a dodávka oceľového modulu 6000x3300x3370 mm, vrátane povrchových úprav, označenie B</t>
  </si>
  <si>
    <t>Dodávka oceľových konštrukcií vrátane povrchových úprav a protipožiarneho náteru REI30 minútt</t>
  </si>
  <si>
    <t>Objekt SO-01 ÚK</t>
  </si>
  <si>
    <t>ÚSTREDNÉ VYKUROVANIE-ROZVOD POTRUBIA</t>
  </si>
  <si>
    <t>ÚSTREDNÉ VYKUROVANIE-ARMATÚRY</t>
  </si>
  <si>
    <t>ÚSTREDNÉ VYKUROVANIE-VYKUROVACIE TELESÁ</t>
  </si>
  <si>
    <t>731/A 3</t>
  </si>
  <si>
    <t xml:space="preserve"> 733167001</t>
  </si>
  <si>
    <t xml:space="preserve"> 733167002</t>
  </si>
  <si>
    <t xml:space="preserve"> 733167003</t>
  </si>
  <si>
    <t xml:space="preserve"> 733167024</t>
  </si>
  <si>
    <t xml:space="preserve"> 733191301</t>
  </si>
  <si>
    <t>Tlaková skúška potrubia plastového do D 32 mm</t>
  </si>
  <si>
    <t xml:space="preserve"> 998733103</t>
  </si>
  <si>
    <t>Presun hmôt pre rozvody potrubia v objektoch výšky nad 6 do 24 m</t>
  </si>
  <si>
    <t>731/C 3</t>
  </si>
  <si>
    <t xml:space="preserve"> 733191925</t>
  </si>
  <si>
    <t>Oprava potrubia z rúrok - odbočka na potrubie DN 25</t>
  </si>
  <si>
    <t>Montáž pripojovacej sady vykurovacieho telesa</t>
  </si>
  <si>
    <t>731/A 4</t>
  </si>
  <si>
    <t xml:space="preserve"> 734209115</t>
  </si>
  <si>
    <t>Montáž závitovej armatúry s 2 závitmi G 1</t>
  </si>
  <si>
    <t xml:space="preserve"> 734213240</t>
  </si>
  <si>
    <t>Montáž ventilu odvzdušňovacieho závitového automatického G 3/8</t>
  </si>
  <si>
    <t xml:space="preserve"> 734223208</t>
  </si>
  <si>
    <t xml:space="preserve">Montáž termostatickej hlavice </t>
  </si>
  <si>
    <t>súb</t>
  </si>
  <si>
    <t xml:space="preserve"> 734291113</t>
  </si>
  <si>
    <t>Ostané armatúry,kohútik plniaci a vypúšťací   normy 13 7061, PN 1,0/100° C G 1/2</t>
  </si>
  <si>
    <t xml:space="preserve"> 998734103</t>
  </si>
  <si>
    <t>Presun hmôt pre armatúry v objektoch výšky nad 6 do 24 m</t>
  </si>
  <si>
    <t xml:space="preserve"> 551730079</t>
  </si>
  <si>
    <t xml:space="preserve"> 2862284302</t>
  </si>
  <si>
    <t>Pripojovací skkrutkový spoj 16x2,0-G3/4"</t>
  </si>
  <si>
    <t xml:space="preserve"> 2862299820</t>
  </si>
  <si>
    <t>Pripojovacia sada vykurovacieho telesa Viesmann H kus priamy</t>
  </si>
  <si>
    <t>S/S40</t>
  </si>
  <si>
    <t xml:space="preserve"> 4848902230</t>
  </si>
  <si>
    <t>Vykurovanie  - armatúra    Guľový ventil  1" s páčkou</t>
  </si>
  <si>
    <t xml:space="preserve"> 4848906820</t>
  </si>
  <si>
    <t>Vykurovanie  - armatúra    Automatický odvzdušňovací ventil,  3/8"</t>
  </si>
  <si>
    <t>731/A 5</t>
  </si>
  <si>
    <t xml:space="preserve"> 735158120</t>
  </si>
  <si>
    <t>Vykurovacie telesá panelové,tlaková skúška telesa vodou   dvojradového</t>
  </si>
  <si>
    <t xml:space="preserve"> 735159210</t>
  </si>
  <si>
    <t>Montáž vykurovacieho telesa panelového dvojradového do 1140mm</t>
  </si>
  <si>
    <t xml:space="preserve"> 735159220</t>
  </si>
  <si>
    <t>Montáž vykurovacieho telesa panelového dvojradového do 1500mm</t>
  </si>
  <si>
    <t xml:space="preserve"> 998735102</t>
  </si>
  <si>
    <t>Presun hmôt pre vykurovacie telesá v objektoch výšky nad 6 do 12 m</t>
  </si>
  <si>
    <t>731/C 5</t>
  </si>
  <si>
    <t xml:space="preserve"> 735000912</t>
  </si>
  <si>
    <t>Vyregulovanie ventilu s termostatickým ovládaním</t>
  </si>
  <si>
    <t>R/R10</t>
  </si>
  <si>
    <t xml:space="preserve"> R0000003</t>
  </si>
  <si>
    <t>Tlaková skúška kotla a skúška systému vykurovania</t>
  </si>
  <si>
    <t>hod</t>
  </si>
  <si>
    <t xml:space="preserve"> 4845374200</t>
  </si>
  <si>
    <t xml:space="preserve"> 4845374400</t>
  </si>
  <si>
    <t xml:space="preserve"> 4845374800</t>
  </si>
  <si>
    <t xml:space="preserve"> 4845400550</t>
  </si>
  <si>
    <t xml:space="preserve"> 4845400850</t>
  </si>
  <si>
    <t>Objekt SO-01  ELI</t>
  </si>
  <si>
    <t>M-21 ELEKTROMONTÁŽE</t>
  </si>
  <si>
    <t>M-22 MONTÁŽ OZNAMOVACÍCH  A SIGNAL. ZARIADENÍ</t>
  </si>
  <si>
    <t xml:space="preserve"> 974082112</t>
  </si>
  <si>
    <t>Vysekanie rýh pre vodiče v omietke stien, v š. do 50 mm,  -0,00200t</t>
  </si>
  <si>
    <t>921/M21</t>
  </si>
  <si>
    <t xml:space="preserve"> 210010306</t>
  </si>
  <si>
    <t xml:space="preserve">Krabica prístrojová KU 68/71 L1, KU 68 LA/1, do dutých stien,bez zapojenia </t>
  </si>
  <si>
    <t>ks</t>
  </si>
  <si>
    <t xml:space="preserve"> 210010325</t>
  </si>
  <si>
    <t>Krabica 3 kruhová do dutých stien odbočná s viečkom, svorkovnicou vrátane zapojenia</t>
  </si>
  <si>
    <t xml:space="preserve"> 210021521</t>
  </si>
  <si>
    <t>Tesnenie vodorovného prestupu s jedným káblovým vedením D 20 mm typ A do 190 cm výšky</t>
  </si>
  <si>
    <t xml:space="preserve"> 210110024</t>
  </si>
  <si>
    <t>Spínač nástenný pre prostredie vonkajšie a mokré, vrátane zapojenia striedavý prep.- radenie 6</t>
  </si>
  <si>
    <t xml:space="preserve"> 210110041</t>
  </si>
  <si>
    <t>Spínače polozapustené a zapustené vrátane zapojenia jednopólový - radenie 1</t>
  </si>
  <si>
    <t xml:space="preserve"> 210110042</t>
  </si>
  <si>
    <t>Spínač polozapustený a zapustený vrátane zapojenia dvojpólový - radenie 5</t>
  </si>
  <si>
    <t xml:space="preserve"> 210110044</t>
  </si>
  <si>
    <t>Spínač polozapustený a zapustený vrátane zapojenia dvojitý prep.stried. - radenie 5 B</t>
  </si>
  <si>
    <t xml:space="preserve"> 210110045</t>
  </si>
  <si>
    <t>Spínač polozapustený a zapustený vrátane zapojenia stried.prep.- radenie 6</t>
  </si>
  <si>
    <t xml:space="preserve"> 210110046</t>
  </si>
  <si>
    <t>Spínač polozapustený a zapustený vrátane zapojenia krížový prep.- radenie 7</t>
  </si>
  <si>
    <t xml:space="preserve"> 210110081</t>
  </si>
  <si>
    <t>Sporáková prípojka typ 39563 - 13C, nástenná vrátane tlejivky</t>
  </si>
  <si>
    <t xml:space="preserve"> 210111022</t>
  </si>
  <si>
    <t>Domová zásuvka v krabici 10/16 A 250 V, 2P + Z 2 x zapojenie</t>
  </si>
  <si>
    <t xml:space="preserve"> 210120401</t>
  </si>
  <si>
    <t>Istič vzduchový jednopólový do 63 A</t>
  </si>
  <si>
    <t xml:space="preserve"> 210120404</t>
  </si>
  <si>
    <t>Istič vzduchový trojpólový do 63 A</t>
  </si>
  <si>
    <t xml:space="preserve"> 210192722</t>
  </si>
  <si>
    <t>Označovací štítok pre prístroje - nadpis v rozvádzačoch vrátane popisu lepený</t>
  </si>
  <si>
    <t xml:space="preserve"> 210201001</t>
  </si>
  <si>
    <t>Zapojenie svietidlá IP20, 1 x svetelný zdroj, stropného - nástenného interierového so žiarovkou-typ E</t>
  </si>
  <si>
    <t xml:space="preserve"> 210201002</t>
  </si>
  <si>
    <t>Zapojenie svietidlá IP20, 2 x svetelný zdroj, stropného - nástenného interierového so žiarovkou-typ F</t>
  </si>
  <si>
    <t xml:space="preserve"> 210201066</t>
  </si>
  <si>
    <t>Zapojenie svietidlá IP40, 2 x svetelný zdroj, P=40W, stropného - nástenného interierového s LED žiarivkou-typ B</t>
  </si>
  <si>
    <t xml:space="preserve"> 210220001</t>
  </si>
  <si>
    <t>Uzemňovacie vedenie na povrchu FeZn</t>
  </si>
  <si>
    <t xml:space="preserve"> 210220102</t>
  </si>
  <si>
    <t>Podpery vedenia FeZn na vrchol krovu PV15 A-F +UNI</t>
  </si>
  <si>
    <t xml:space="preserve"> 210220104</t>
  </si>
  <si>
    <t>Podpery vedenia FeZn na plechové strechy PV23-24</t>
  </si>
  <si>
    <t xml:space="preserve"> 210220204</t>
  </si>
  <si>
    <t>Zachytávacia tyč FeZn bez osadenia a s osadením JP10-30</t>
  </si>
  <si>
    <t xml:space="preserve"> 210220220</t>
  </si>
  <si>
    <t>Držiak zachytávacej tyče FeZn DJ1-8</t>
  </si>
  <si>
    <t xml:space="preserve"> 210220241</t>
  </si>
  <si>
    <t>Svorka FeZn krížová SK a diagonálna krížová DKS</t>
  </si>
  <si>
    <t xml:space="preserve"> 210220243</t>
  </si>
  <si>
    <t>Svorka FeZn spojovacia SS</t>
  </si>
  <si>
    <t xml:space="preserve"> 210220246</t>
  </si>
  <si>
    <t>Svorka FeZn na odkvapový žľab SO</t>
  </si>
  <si>
    <t xml:space="preserve"> 210220247</t>
  </si>
  <si>
    <t>Svorka FeZn skúšobná SZ</t>
  </si>
  <si>
    <t xml:space="preserve"> 210220248</t>
  </si>
  <si>
    <t>Svorka FeZn na potrubie ST01-09  1/2- 4</t>
  </si>
  <si>
    <t xml:space="preserve"> 210220253</t>
  </si>
  <si>
    <t>Svorka FeZn uzemňovacia SR03</t>
  </si>
  <si>
    <t xml:space="preserve"> 210220260</t>
  </si>
  <si>
    <t>Ochranný uholník FeZn   OU</t>
  </si>
  <si>
    <t xml:space="preserve"> 210220261</t>
  </si>
  <si>
    <t xml:space="preserve">Držiak ochranného uholníka FeZn   DU-Z,D a DOU </t>
  </si>
  <si>
    <t xml:space="preserve"> 210220800</t>
  </si>
  <si>
    <t>Uzemňovacie vedenie na povrchu  AlMgSi  O 8-10</t>
  </si>
  <si>
    <t xml:space="preserve"> 210800107</t>
  </si>
  <si>
    <t>Kábel medený uložený voľne CYKY 450/750 V 3x1,5</t>
  </si>
  <si>
    <t xml:space="preserve"> 210800108</t>
  </si>
  <si>
    <t>Kábel medený uložený voľne CYKY 450/750 V 3x2,5</t>
  </si>
  <si>
    <t xml:space="preserve"> 210800116</t>
  </si>
  <si>
    <t>Kábel medený uložený voľne CYKY 450/750 V 4x6</t>
  </si>
  <si>
    <t xml:space="preserve"> 210800125</t>
  </si>
  <si>
    <t>Kábel medený uložený voľne CYKY 450/750 V 7x1,5</t>
  </si>
  <si>
    <t xml:space="preserve"> 210950201</t>
  </si>
  <si>
    <t>Príplatok na zaťahovanie káblov, váha kábla do 0.75 kg</t>
  </si>
  <si>
    <t>HZS/HZS</t>
  </si>
  <si>
    <t xml:space="preserve"> HZS000112</t>
  </si>
  <si>
    <t>Stavebno montážne práce náročnejšie, ucelené, obtiažne, rutinné -demontáž bleskozvodu</t>
  </si>
  <si>
    <t xml:space="preserve"> HZS000214</t>
  </si>
  <si>
    <t>Stavebno montážne práce najnáročnejšie na odbornosť - prehliadky pracoviska a revízie</t>
  </si>
  <si>
    <t>R/RE</t>
  </si>
  <si>
    <t xml:space="preserve"> 210010024</t>
  </si>
  <si>
    <t>Rúrka ohybná elektroinštalačná z PVC typ FXP 16, uložená pevne</t>
  </si>
  <si>
    <t xml:space="preserve"> 210193084</t>
  </si>
  <si>
    <t>Domova rozvodnica do 72 M  povrchová montáž</t>
  </si>
  <si>
    <t xml:space="preserve"> 210201230</t>
  </si>
  <si>
    <t>Zapojenie svietidla IP54, 1x svetelný zdroj, zabudovatelné so žiarovkou-typ G</t>
  </si>
  <si>
    <t xml:space="preserve"> 210201500</t>
  </si>
  <si>
    <t>Zapojenie svietidla 1x svetelný zdroj, núdzového, s lineárnou žiarovkou - núdzový režim-typ C</t>
  </si>
  <si>
    <t xml:space="preserve"> 210220031</t>
  </si>
  <si>
    <t>Ekvipotenciálna svorkovnica EPS 2 v krabici KO 125 E</t>
  </si>
  <si>
    <t xml:space="preserve"> 210220050</t>
  </si>
  <si>
    <t>Označenie zvodov číselnými štítkami</t>
  </si>
  <si>
    <t xml:space="preserve"> 210881380</t>
  </si>
  <si>
    <t>Kábel bezhalogénový, medený uložený voľne NHXH-FE 180/E90 0,6/1,0 kV  3x1,5</t>
  </si>
  <si>
    <t xml:space="preserve"> 3410350085</t>
  </si>
  <si>
    <t>CYKY 3x1,5    Kábel pre pevné uloženie, medený STN</t>
  </si>
  <si>
    <t xml:space="preserve"> 3410350086</t>
  </si>
  <si>
    <t>CYKY 3x2,5    Kábel pre pevné uloženie, medený STN</t>
  </si>
  <si>
    <t xml:space="preserve"> 3410350094</t>
  </si>
  <si>
    <t>CYKY 4x6    Kábel pre pevné uloženie, medený STN</t>
  </si>
  <si>
    <t xml:space="preserve"> 3410350103</t>
  </si>
  <si>
    <t>CYKY 7x1,5    Kábel pre pevné uloženie, medený STN</t>
  </si>
  <si>
    <t xml:space="preserve"> 3410351034</t>
  </si>
  <si>
    <t>NHXH  FE180/E90 3x1,5   Nehorľavý kábel s funkčnosťou VDE</t>
  </si>
  <si>
    <t xml:space="preserve"> 3480571430</t>
  </si>
  <si>
    <t xml:space="preserve"> 3486301820</t>
  </si>
  <si>
    <t>Vaničkové svietidlo s LED   žiarivkou 2x18W/120cm, denná biela</t>
  </si>
  <si>
    <t xml:space="preserve"> 3486302180</t>
  </si>
  <si>
    <t xml:space="preserve"> 3486801090</t>
  </si>
  <si>
    <t xml:space="preserve"> 3544247920</t>
  </si>
  <si>
    <t>Štítok orientačný 0, obj. č. EBL000000358; bleskozvodný a uzemňovací materiál</t>
  </si>
  <si>
    <t xml:space="preserve"> M1</t>
  </si>
  <si>
    <t>Elektrorozvádzača RP,vrátane náplne</t>
  </si>
  <si>
    <t xml:space="preserve"> M2</t>
  </si>
  <si>
    <t>svietidlo nástenné s kompaktnou žiarivkou 60W, IP 20</t>
  </si>
  <si>
    <t xml:space="preserve"> 2459261010</t>
  </si>
  <si>
    <t>S/S30</t>
  </si>
  <si>
    <t xml:space="preserve"> 3410300258</t>
  </si>
  <si>
    <t>Krabica odbočná  krabica + veko šedá  KO 125 E KA</t>
  </si>
  <si>
    <t xml:space="preserve"> 3410300448</t>
  </si>
  <si>
    <t>Krabica univerzálna sadr.  okrová  KPR 68/L NA</t>
  </si>
  <si>
    <t xml:space="preserve"> 3410301603</t>
  </si>
  <si>
    <t>Svorkovnica ekvipotencionálna  EPS 2</t>
  </si>
  <si>
    <t xml:space="preserve"> 3450201270</t>
  </si>
  <si>
    <t>Spínač 1  biely</t>
  </si>
  <si>
    <t xml:space="preserve"> 3450201360</t>
  </si>
  <si>
    <t>Spínač 5  biely</t>
  </si>
  <si>
    <t xml:space="preserve"> 3450201520</t>
  </si>
  <si>
    <t>Prepínač č. 6  biely</t>
  </si>
  <si>
    <t xml:space="preserve"> 3450201580</t>
  </si>
  <si>
    <t xml:space="preserve">Prepínač 6 vodotesný </t>
  </si>
  <si>
    <t xml:space="preserve"> 3450230400</t>
  </si>
  <si>
    <t>Spínač 5B biely</t>
  </si>
  <si>
    <t xml:space="preserve"> 3450231600</t>
  </si>
  <si>
    <t>Spínač č. 7 biely</t>
  </si>
  <si>
    <t xml:space="preserve"> 3450365230</t>
  </si>
  <si>
    <t>Dvojzásuvka kompletná, s clonkami a natočenou dutinkou IP20 biela</t>
  </si>
  <si>
    <t xml:space="preserve"> 3450663610</t>
  </si>
  <si>
    <t>Šporáková prípojka 39563-13 na stenu</t>
  </si>
  <si>
    <t xml:space="preserve"> 3450710200</t>
  </si>
  <si>
    <t>Rúrka FXP 16</t>
  </si>
  <si>
    <t xml:space="preserve"> 3450916000</t>
  </si>
  <si>
    <t>Krabica univerzálna  typ: KU 68 LA/3 113001029</t>
  </si>
  <si>
    <t xml:space="preserve"> 3455111660</t>
  </si>
  <si>
    <t>T10 06 - štítok</t>
  </si>
  <si>
    <t xml:space="preserve"> 3544215450</t>
  </si>
  <si>
    <t>Zachytávacia tyč   ocelová žiarovo zinkovaná  označenie  JP 10</t>
  </si>
  <si>
    <t xml:space="preserve"> 3544215700</t>
  </si>
  <si>
    <t>Držiak zachytávacej tyče na upevnenie do muriva  ocelový žiarovo zinkovaný  označenie  DJ 1</t>
  </si>
  <si>
    <t xml:space="preserve"> 3544217250</t>
  </si>
  <si>
    <t>Podpera vedenia na vrchol krovu univerzálna  ocelová žiarovo zinkovaná  označenie  PV 15 UNI</t>
  </si>
  <si>
    <t xml:space="preserve"> 3544218400</t>
  </si>
  <si>
    <t>Podpera vedenia na plechové strechy  ocelová žiarovo zinkovaná  označenie  PV 23 vytočená</t>
  </si>
  <si>
    <t xml:space="preserve"> 3544218450</t>
  </si>
  <si>
    <t>Podpera vedenia na plechové strechy  ocelová žiarovo zinkovaná  označenie  PV 24</t>
  </si>
  <si>
    <t xml:space="preserve"> 3544219150</t>
  </si>
  <si>
    <t>Svorka  krížová  ocelová žiarovo zinkovaná  označenie  SK</t>
  </si>
  <si>
    <t xml:space="preserve"> 3544219200</t>
  </si>
  <si>
    <t>Svorka  diagonálna krížová  ocelová žiarovo zinkovaná  označenie  DKS 01</t>
  </si>
  <si>
    <t xml:space="preserve"> 3544219500</t>
  </si>
  <si>
    <t>Svorka  spojovacia  ocelová žiarovo zinkovaná  označenie  SS s p. 2 skr</t>
  </si>
  <si>
    <t xml:space="preserve"> 3544219950</t>
  </si>
  <si>
    <t>Svorka  okapová  ocelová žiarovo zinkovaná  označenie  SO</t>
  </si>
  <si>
    <t xml:space="preserve"> 3544220000</t>
  </si>
  <si>
    <t>Svorka  skušobná  ocelová žiarovo zinkovaná  označenie  SZ</t>
  </si>
  <si>
    <t xml:space="preserve"> 3544220450</t>
  </si>
  <si>
    <t>Svorka  na potrubia  2   ocelová žiarovo zinkovaná  označenie  ST 06</t>
  </si>
  <si>
    <t xml:space="preserve"> 3544221300</t>
  </si>
  <si>
    <t>Uzemňovacia svorka  ocelová žiarovo zinkovaná  označenie  SR 03 A</t>
  </si>
  <si>
    <t xml:space="preserve"> 3544221600</t>
  </si>
  <si>
    <t>Ochraný uholník   ocelový žiarovo zinkovaný  označenie  OU 1,7 m</t>
  </si>
  <si>
    <t xml:space="preserve"> 3544222000</t>
  </si>
  <si>
    <t>Držiak ochranného uholníka univerzálny so špicom   ocelový žiarovo zinkovaný  označenie  DOU šp.</t>
  </si>
  <si>
    <t xml:space="preserve"> 3544224150</t>
  </si>
  <si>
    <t>Územňovací vodič    ocelový žiarovo zinkovaný  označenie     O 10</t>
  </si>
  <si>
    <t xml:space="preserve"> 3544245350</t>
  </si>
  <si>
    <t>Územňovací vodič    zliatina AlMgSi  označenie     O 8 Al</t>
  </si>
  <si>
    <t xml:space="preserve"> 3580760010</t>
  </si>
  <si>
    <t>Istič LPN-10B-1</t>
  </si>
  <si>
    <t xml:space="preserve"> 3580760180</t>
  </si>
  <si>
    <t>Istič LPN-25B-3</t>
  </si>
  <si>
    <t>922/M22</t>
  </si>
  <si>
    <t xml:space="preserve"> 220261611</t>
  </si>
  <si>
    <t>Zhotovenie kruhových otvorov, do hrúbky materiálu 4 mm,do priemeru 100 mm</t>
  </si>
  <si>
    <t>Objekt SO-01 ZTI</t>
  </si>
  <si>
    <t>ZTI-VNÚTORNA KANALIZÁCIA</t>
  </si>
  <si>
    <t>ZTI-VNÚTORNÝ VODOVOD</t>
  </si>
  <si>
    <t>ZTI-ZARIAĎOVACIE PREDMETY</t>
  </si>
  <si>
    <t>713/A 4</t>
  </si>
  <si>
    <t xml:space="preserve"> 713482111</t>
  </si>
  <si>
    <t>Montáž trubíc ,hr.do 10 mm,vnút.priemer do 38</t>
  </si>
  <si>
    <t xml:space="preserve"> 713482121</t>
  </si>
  <si>
    <t>Montáž trubíc ,hr.15-20 mm,vnút.priemer do 38</t>
  </si>
  <si>
    <t xml:space="preserve"> 2837741528</t>
  </si>
  <si>
    <t xml:space="preserve"> 2837741529</t>
  </si>
  <si>
    <t xml:space="preserve"> 721171107</t>
  </si>
  <si>
    <t>Potrubie z novodurových rúr TPD 5-177-67 odpadové hrdlové D 75x1,8</t>
  </si>
  <si>
    <t xml:space="preserve"> 721171109</t>
  </si>
  <si>
    <t>Potrubie z novodurových rúr TPD 5-177-67 odpadové hrdlové D 110x2,2</t>
  </si>
  <si>
    <t xml:space="preserve"> 721171111</t>
  </si>
  <si>
    <t>Potrubie z novodurových rúr TPD 5-177-67 odpadové hrdlové D 125x2,8</t>
  </si>
  <si>
    <t xml:space="preserve"> 721173204</t>
  </si>
  <si>
    <t>Potrubie z novodurových rúr TPD 5-177-67 pripájacie D 40x1,8</t>
  </si>
  <si>
    <t xml:space="preserve"> 721173205</t>
  </si>
  <si>
    <t>Potrubie z novodurových rúr TPD 5-177-67 pripájacie D 50x1,8</t>
  </si>
  <si>
    <t xml:space="preserve"> 721173206</t>
  </si>
  <si>
    <t>Potrubie z novodurových rúr TPD 5-177-67 pripájacie D 63x1,8</t>
  </si>
  <si>
    <t xml:space="preserve"> 721194104</t>
  </si>
  <si>
    <t>Zriadenie prípojky na potrubí vyvedenie a upevnenie odpadových výpustiek D 40x1,8</t>
  </si>
  <si>
    <t xml:space="preserve"> 721194105</t>
  </si>
  <si>
    <t>Zriadenie prípojky na potrubí vyvedenie a upevnenie odpadových výpustiek D 50x1,8</t>
  </si>
  <si>
    <t xml:space="preserve"> 721194106</t>
  </si>
  <si>
    <t>Zriadenie prípojky na potrubí vyvedenie a upevnenie odpadových výpustiek D 63x1,8</t>
  </si>
  <si>
    <t xml:space="preserve"> 721194109</t>
  </si>
  <si>
    <t>Zriadenie prípojky na potrubí vyvedenie a upevnenie odpadových výpustiek D 110x2,3</t>
  </si>
  <si>
    <t xml:space="preserve"> 721274103</t>
  </si>
  <si>
    <t xml:space="preserve"> 721281119</t>
  </si>
  <si>
    <t>Čistiaci kus  D 110</t>
  </si>
  <si>
    <t xml:space="preserve"> 721290111</t>
  </si>
  <si>
    <t>Ostatné - skúška tesnosti kanalizácie v objektoch vodou do DN 125</t>
  </si>
  <si>
    <t xml:space="preserve"> 721290123</t>
  </si>
  <si>
    <t>Ostatné - skúška tesnosti kanalizácie v objektoch dymom do DN 300</t>
  </si>
  <si>
    <t xml:space="preserve"> 998721102</t>
  </si>
  <si>
    <t>Presun hmôt pre vnútornú kanalizáciu v objektoch výšky nad 6 do 12 m</t>
  </si>
  <si>
    <t>721/C 1</t>
  </si>
  <si>
    <t xml:space="preserve"> 721110906</t>
  </si>
  <si>
    <t>Oprava odpadového potrubia kameninového vsadenie odbočky do potrubia DN 125</t>
  </si>
  <si>
    <t xml:space="preserve"> 721110916</t>
  </si>
  <si>
    <t>Oprava odpadového potrubia kameninového prepojenie doterajšieho potrubia DN 125</t>
  </si>
  <si>
    <t>721/A 2</t>
  </si>
  <si>
    <t xml:space="preserve"> 722171211</t>
  </si>
  <si>
    <t>Potrubie plastové PPR D 16x2,7</t>
  </si>
  <si>
    <t xml:space="preserve"> 722171212</t>
  </si>
  <si>
    <t>Potrubie plastové PPR D 20x3,4</t>
  </si>
  <si>
    <t xml:space="preserve"> 722171213</t>
  </si>
  <si>
    <t>Potrubie plastové PPR D 25x4,2</t>
  </si>
  <si>
    <t xml:space="preserve"> 722220111</t>
  </si>
  <si>
    <t>Montáž armatúry závitovej s jedným závitom,nástenka pre výtokový ventil G 1/2</t>
  </si>
  <si>
    <t xml:space="preserve"> 722220121</t>
  </si>
  <si>
    <t>Montáž armatúry závitovej s jedným závitom,nástenka pre batériu G 1/2</t>
  </si>
  <si>
    <t>pár</t>
  </si>
  <si>
    <t xml:space="preserve"> 722229101</t>
  </si>
  <si>
    <t>Montáž guľového ventilu do G1/2</t>
  </si>
  <si>
    <t xml:space="preserve"> 722231041</t>
  </si>
  <si>
    <t>Montáž armatúry s dvoma závitmi, guľový ventill  G 1/2</t>
  </si>
  <si>
    <t xml:space="preserve"> 722231042</t>
  </si>
  <si>
    <t>Montáž armatúry s dvoma závitmi, guľový ventill  G  3/4</t>
  </si>
  <si>
    <t xml:space="preserve"> 722231052</t>
  </si>
  <si>
    <t>SPOJKA (PRECHODKA) 25/3/4</t>
  </si>
  <si>
    <t xml:space="preserve"> 722290226</t>
  </si>
  <si>
    <t>Tlaková skúška vodovodného potrubia  do DN 50</t>
  </si>
  <si>
    <t xml:space="preserve"> 722290234</t>
  </si>
  <si>
    <t>Prepláchnutie a dezinfekcia vodovodného potrubia do DN 80</t>
  </si>
  <si>
    <t xml:space="preserve"> 998722102</t>
  </si>
  <si>
    <t>Presun hmôt pre vnútorný vodovod v objektoch  výšky nad 6 do 12 m</t>
  </si>
  <si>
    <t>721/C 2</t>
  </si>
  <si>
    <t xml:space="preserve"> 722130913</t>
  </si>
  <si>
    <t>Oprava vodovodného potrubia závitového prerezanie oceľovej rúrky do DN 25</t>
  </si>
  <si>
    <t xml:space="preserve"> 722131912</t>
  </si>
  <si>
    <t>Oprava vodovodného potrubia závitového vsadenie odbočky do potrubia DN 20</t>
  </si>
  <si>
    <t xml:space="preserve"> 4848900840</t>
  </si>
  <si>
    <t>Guľový ventil DN 20</t>
  </si>
  <si>
    <t xml:space="preserve"> 4848902210</t>
  </si>
  <si>
    <t>Guľový ventil DN 10</t>
  </si>
  <si>
    <t xml:space="preserve"> 4848902220</t>
  </si>
  <si>
    <t>Guľový ventil DN 15</t>
  </si>
  <si>
    <t xml:space="preserve"> 5518000183</t>
  </si>
  <si>
    <t>Nástenka pre výtokový ventil</t>
  </si>
  <si>
    <t xml:space="preserve"> 5518000184</t>
  </si>
  <si>
    <t>Nástenka pre batériu</t>
  </si>
  <si>
    <t>721/A 5</t>
  </si>
  <si>
    <t xml:space="preserve"> 7250009001</t>
  </si>
  <si>
    <t xml:space="preserve"> 725119309</t>
  </si>
  <si>
    <t>Montáž záchodovej misy kombinovanej - spätna montáž</t>
  </si>
  <si>
    <t xml:space="preserve"> 725119701</t>
  </si>
  <si>
    <t xml:space="preserve"> 725119721</t>
  </si>
  <si>
    <t xml:space="preserve"> 72513910P</t>
  </si>
  <si>
    <t>ABC Prenosný práškový hasiaci prístroj P6, 6 kg hasiacej látky</t>
  </si>
  <si>
    <t xml:space="preserve"> 725219401</t>
  </si>
  <si>
    <t>Montáž umývadla bez výtokovej armatúry z bieleho diturvitu na skrutky do muriva</t>
  </si>
  <si>
    <t xml:space="preserve"> 725249111</t>
  </si>
  <si>
    <t>Montáž vaničky sprchovej</t>
  </si>
  <si>
    <t xml:space="preserve"> 725332320</t>
  </si>
  <si>
    <t>Montáž výlevky bez výtokovej armatúry a splachovacej nádrže, diturvitová</t>
  </si>
  <si>
    <t xml:space="preserve"> 725539102</t>
  </si>
  <si>
    <t>Montáž ohrievača vody stojatého elektrického zásobníka do 80 L s poistným ventilom</t>
  </si>
  <si>
    <t xml:space="preserve"> 725539103</t>
  </si>
  <si>
    <t>Montáž akumulačného stojatého elektrického zásobníka do 120 L</t>
  </si>
  <si>
    <t xml:space="preserve"> 725829301</t>
  </si>
  <si>
    <t xml:space="preserve">Montáž batérie umývadlovej a drezovej stojankovej </t>
  </si>
  <si>
    <t xml:space="preserve"> 725829601</t>
  </si>
  <si>
    <t>Montáž batérií umývadlových nástenných pákových</t>
  </si>
  <si>
    <t xml:space="preserve"> 725849202</t>
  </si>
  <si>
    <t>Montáž batérie sprchovej nástennej pákovej</t>
  </si>
  <si>
    <t xml:space="preserve"> 725859101</t>
  </si>
  <si>
    <t>Montáž ventilu odpadového pre zariaďovacie predmety do DN 32</t>
  </si>
  <si>
    <t xml:space="preserve"> 998725102</t>
  </si>
  <si>
    <t>Presun hmôt pre zariaďovacie predmety v objektoch výšky nad 6 do 12 m</t>
  </si>
  <si>
    <t>721/B 5</t>
  </si>
  <si>
    <t xml:space="preserve"> 725110814</t>
  </si>
  <si>
    <t>Demontáž záchoda odsávacieho alebo kombinačného 0.0342t</t>
  </si>
  <si>
    <t xml:space="preserve"> 725530823</t>
  </si>
  <si>
    <t>Demontáž elektrického zásobníkového ohrievača vody tlakového od 50 l do 200 l  0,15500 t</t>
  </si>
  <si>
    <t xml:space="preserve"> 4843887500</t>
  </si>
  <si>
    <t xml:space="preserve"> 5514312900</t>
  </si>
  <si>
    <t>Umývadlová zmieš. stojanková paková výtok.armatúra s odtokovou garnitúrou a prípojovacími hadičkami</t>
  </si>
  <si>
    <t xml:space="preserve"> 5514513100</t>
  </si>
  <si>
    <t>Sprchová zmiešavacia nástenná páková výtoková armatúra páková</t>
  </si>
  <si>
    <t xml:space="preserve"> 5514647240</t>
  </si>
  <si>
    <t xml:space="preserve"> Zmiešavacia nástenná výtoková armatúra páková</t>
  </si>
  <si>
    <t xml:space="preserve"> 5514700090</t>
  </si>
  <si>
    <t xml:space="preserve">KS   </t>
  </si>
  <si>
    <t xml:space="preserve"> 5516025100</t>
  </si>
  <si>
    <t>Ventil odpadový pre práčky</t>
  </si>
  <si>
    <t xml:space="preserve"> 5522316700</t>
  </si>
  <si>
    <t>Vanička pre sprchovací kút 800x800mm, označenie S</t>
  </si>
  <si>
    <t xml:space="preserve"> 6420131170</t>
  </si>
  <si>
    <t>Sanitárna keramika umývadlo detské 45/37 označenie U1</t>
  </si>
  <si>
    <t xml:space="preserve"> 6420134850</t>
  </si>
  <si>
    <t>Výlevka s roštom, označenie VL</t>
  </si>
  <si>
    <t xml:space="preserve"> 6420135970</t>
  </si>
  <si>
    <t>Záchodová misa závesná,  sedátko, tlačítko, označenie WC2</t>
  </si>
  <si>
    <t xml:space="preserve"> 6420136050</t>
  </si>
  <si>
    <t>Záchodová misa závesná detská, sedátko, tlačítko, označenie WC1</t>
  </si>
  <si>
    <t xml:space="preserve"> 6421370600</t>
  </si>
  <si>
    <t>Umývadlo 650/41, označenie U2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</si>
  <si>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</si>
  <si>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</si>
  <si>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</si>
  <si>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</si>
  <si>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</si>
  <si>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Keramický predpätý preklad POROTHERM KPP alebo ekvivalent, šírky 120 mm, výšky 65 mm, dĺžky 2000 mm</t>
  </si>
  <si>
    <t>Nosný preklad YTONG alebo ekvivalent šírky 200 mm, výšky 249 mm, dĺžky 1490 mm</t>
  </si>
  <si>
    <t>Chemická kotva s kotevným svorníkom HILTY HIT RE 500 HAS M16 alebo ekvivalent  tesnená lepiacim tmelom HIT-RE 500 alebo ekvivalent do betónu, ŽB, kameňa, s vyvŕtaním otvoru</t>
  </si>
  <si>
    <t>Lak asfaltový ALP-PENETRAL alebo ekvivalent  v sudoch</t>
  </si>
  <si>
    <t>Pásy ťažké asfaltové Hydrobit v 60 s 35 alebo ekvivalent</t>
  </si>
  <si>
    <t>Nobasil MPN alebo ekvivalent hrúbky  120 mm,  doska z minerálnej vlny</t>
  </si>
  <si>
    <t>Nobasil MPN alebo ekvivalent hrúbky  150 mm,  doska z minerálnej vlny</t>
  </si>
  <si>
    <t>Nobasil MPN alebo ekvivalent hrúbky  200 mm,  doska z minerálnej vlny</t>
  </si>
  <si>
    <t>Nobasil-Knauf Insulation alebo ekvivalent tepelná izolácia hrúbky 100 mm, doska z minerálnej vlny</t>
  </si>
  <si>
    <t>Položenie podláh pod PVC na drevený podklad z OSB dosák alebo CETRIS alebo ekvivalent dosák priskrutkovaním</t>
  </si>
  <si>
    <t>CETRIS alebo ekvivalent Záklop stropov z cementotrieskových dosiek jednovrstvových, skrutkovaných na trámy na zraz o hrúbke dosky 12 mm</t>
  </si>
  <si>
    <t>CETRIS alebo ekvivalent Záklop stropov z cementotrieskových dosiek jednovrstvových, skrutkovaných na trámy na zraz o hrúbke dosky 18 mm</t>
  </si>
  <si>
    <t xml:space="preserve"> Priečka SDK s OK  konštrukciou,  s izoláciou hr. 1x50 mm, dvojvrstvovo opláštená sadrokartónovou doskou GKB/WHITER alebo ekvivalent 2x 12,5 mm, celková hr. priečky 100 mm, označenie D2</t>
  </si>
  <si>
    <t xml:space="preserve"> Priečka SDK s OK  konštrukciou,  s izoláciou hr. 2x50 mm, vzduchová medzera hr. 25 mm, dvojvrstvovo opláštená sadrokartónovou doskou GKB/WHITER  alebo ekvivalent 2x 12,5 mm, celková hr. priečky 150 mm, označenie D1</t>
  </si>
  <si>
    <t xml:space="preserve"> Priečka predsadená SDK s OK  konštrukciou,  s izoláciou hr. 120 mm  a parozábranou, dvojvrstvovo opláštená sadrokartónovou doskou GKB/WHITER alebo ekvivalent   2x 12,5 mm, označenie M1 </t>
  </si>
  <si>
    <t xml:space="preserve"> Sadrokartónový strop protipožiarny GKF/RED  alebo ekvivalent na kovovej spodnej konštrukcii bez tepelnej izolácie a zavesenou doskou hr.15 mm, uchytenie na OK schodiska, označenie P4</t>
  </si>
  <si>
    <t>SDK podkrovie s  parozábranou kca z profilov CD 1vrstvová dosky GKF/RED alebo ekvivalent hr. 15 mm, označenie M3 a S1</t>
  </si>
  <si>
    <t>SDK Obklad ostenia š. 140 mm sadrokartónovou doskou GKB alebo ekvivalent hrúbky 2x12,5 mm</t>
  </si>
  <si>
    <t>Obklad priečky sadrokartónovou doskou GKB alebo ekvivalent hrúbky 2x12,5 mm</t>
  </si>
  <si>
    <t>Krytina z poplastovaného plechu LINDAB CLICK alebo ekvivalent</t>
  </si>
  <si>
    <t>Náter farbami ekologickými riediteľnými vodou PAMAKRYLOM IN alebo ekvivalent  bielym pre interiér stropov dvojnásobný</t>
  </si>
  <si>
    <t>Náter farbami ekologickými riediteľnými vodou PAMAKRYLOM IN alebo ekvivalent  bielym pre interiér stien dvojnásobný</t>
  </si>
  <si>
    <t>Náter farbami ekologickými riediteľnými vodou SADAKRINOM alebo ekvivalent  bielym pre náter sadrokartón. stropov 2x</t>
  </si>
  <si>
    <t>Náter farbami ekologickými riediteľnými vodou SADAKRINOM alebo ekvivalent bielym pre náter sadrokartón. stien 2x</t>
  </si>
  <si>
    <t>Potrubie z rúr plasthlíkových VIPEX PEX/Al/PEX 16/2 v kotúčoch alebo ekvivalent</t>
  </si>
  <si>
    <t>Potrubie z rúr plasthlíkových VIPEX PEX/Al/PEX 20/2 v kotúčoch alebo ekvivalent</t>
  </si>
  <si>
    <t>Potrubie z rúr plasthlíkových VIPEX PEX/Al/PEX 26/3 v kotúčoch alebo ekvivalent</t>
  </si>
  <si>
    <t>Potrubie z rúr plasthlíkových VIPEX PEX/Al/PEX 32/3 v kotúčoch alebo ekvivalent</t>
  </si>
  <si>
    <t>Armatúry a príslušenstvo     termostatická hlavica Viessmann  alebo ekvivalent s poistkou proti krádeži</t>
  </si>
  <si>
    <t>Univerzálne VT VIESSMANN alebo ekvivalent  21VK 600/400, s rýchlomontážnou sadou, odvzdušňovacou sadou a záslepkou</t>
  </si>
  <si>
    <t>Univerzálne VT VIESSMANN alebo ekvivalent 21VK 600/800, s rýchlomontážnou sadou, odvzdušňovacou sadou a záslepkou</t>
  </si>
  <si>
    <t>Univerzálne VT VIESSMANN alebo ekvivalent 21VK 600/1200, s rýchlomontážnou sadou, odvzdušňovacou sadou a záslepkou</t>
  </si>
  <si>
    <t>Univerzálne VT VIESSMANN alebo ekvivalent 22VK 600/1000, s rýchlomontážnou sadou, odvzdušňovacou sadou a záslepkou</t>
  </si>
  <si>
    <t>Univerzálne VT VIESSMANN alebo ekvivalent  22VK 600/1600, s rýchlomontážnou sadou, odvzdušňovacou sadou a záslepkou</t>
  </si>
  <si>
    <t xml:space="preserve">Sv.-napr.Bright light 77050/11/31 alebo ekvivalent - Stropné a nástenné svietidlo 1xE27/60W/230V+ kompaktná žiarivka </t>
  </si>
  <si>
    <t>Sv-napr. - Rábalux 5810 alebo ekvivalent - Vonkajšie nástenné svietidlá - biely 1 x E27 max. 60W O270 x 93 mm+ LED žiarovka</t>
  </si>
  <si>
    <t>Nástenné núdzové svietidlo LED  8W, IP65, 1 hodina, núdzový režim (napr.LXE-1803-CC-PANLUX alebo ekvivalent)</t>
  </si>
  <si>
    <t>Náterová hmota protipožiarna PYROSTOP CP alebo ekvivalent -protipožiarny tmel na požiarne upchávky káblových prestupov</t>
  </si>
  <si>
    <t>Izolácia Tubolit alebo ekvivalent hr. 5 mm do D32</t>
  </si>
  <si>
    <t>Izolácia Tubolit alebo ekvivalent hr. 20 mm do D32</t>
  </si>
  <si>
    <t>Ventilačné hlavice strešná - plastové DN 100 HL 810 alebo ekvivalent</t>
  </si>
  <si>
    <t>Zmiešavací ventil Koncept - Ekotech RADA 320(OEM) alebo ekvivalent</t>
  </si>
  <si>
    <t>Montáž Vitovent 200-D ( HR A55  )   alebo ekvivalent</t>
  </si>
  <si>
    <t>Montáž záchoda závesného - GEBERIT alebo ekvivalent</t>
  </si>
  <si>
    <t>Montáž predstenového systému záchodov do ľahkých stien s kovovou konštrukciou (napr.GEBERIT, AlcaPlast alebo ekvivalent)</t>
  </si>
  <si>
    <t>Stenová dutina pre Vitovent 200-D ( HR A55  ) alebo ekvivalent   vrátane mriežok</t>
  </si>
  <si>
    <t xml:space="preserve">Decentrálne vetracie zar.Vitovent 200-D ( HR A55) alebo ekvivalent   vrátane el.napojenia, prísluš.a ovládania   </t>
  </si>
  <si>
    <t>Elektrický zásobníkový ohrievač vody , 80l (Ariston SI 80V alebo ekvivalent), poistný ventil</t>
  </si>
  <si>
    <t>Podomietkový systém WC   Geberit DUOFIX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</si>
</sst>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workbookViewId="0">
      <selection activeCell="D21" sqref="D21"/>
    </sheetView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8" t="s">
        <v>12</v>
      </c>
      <c r="B7" s="179">
        <f>'SO 11293'!I326-Rekapitulácia!D7</f>
        <v>0</v>
      </c>
      <c r="C7" s="179">
        <f>'Kryci_list 11293'!J26</f>
        <v>0</v>
      </c>
      <c r="D7" s="179">
        <v>0</v>
      </c>
      <c r="E7" s="179">
        <f>'Kryci_list 11293'!J17</f>
        <v>0</v>
      </c>
      <c r="F7" s="179">
        <v>0</v>
      </c>
      <c r="G7" s="179">
        <f>B7+C7+D7+E7+F7</f>
        <v>0</v>
      </c>
      <c r="K7">
        <f>'SO 11293'!K326</f>
        <v>0</v>
      </c>
      <c r="Q7">
        <v>30.126000000000001</v>
      </c>
    </row>
    <row r="8" spans="1:26" x14ac:dyDescent="0.25">
      <c r="A8" s="178" t="s">
        <v>13</v>
      </c>
      <c r="B8" s="179">
        <f>'SO 11299'!I49-Rekapitulácia!D8</f>
        <v>0</v>
      </c>
      <c r="C8" s="179">
        <f>'Kryci_list 11299'!J26</f>
        <v>0</v>
      </c>
      <c r="D8" s="179">
        <v>0</v>
      </c>
      <c r="E8" s="179">
        <f>'Kryci_list 11299'!J17</f>
        <v>0</v>
      </c>
      <c r="F8" s="179">
        <v>0</v>
      </c>
      <c r="G8" s="179">
        <f>B8+C8+D8+E8+F8</f>
        <v>0</v>
      </c>
      <c r="K8">
        <f>'SO 11299'!K49</f>
        <v>0</v>
      </c>
      <c r="Q8">
        <v>30.126000000000001</v>
      </c>
    </row>
    <row r="9" spans="1:26" x14ac:dyDescent="0.25">
      <c r="A9" s="178" t="s">
        <v>14</v>
      </c>
      <c r="B9" s="179">
        <f>'SO 11300'!I116-Rekapitulácia!D9</f>
        <v>0</v>
      </c>
      <c r="C9" s="179">
        <f>'Kryci_list 11300'!J26</f>
        <v>0</v>
      </c>
      <c r="D9" s="179">
        <v>0</v>
      </c>
      <c r="E9" s="179">
        <f>'Kryci_list 11300'!J17</f>
        <v>0</v>
      </c>
      <c r="F9" s="179">
        <v>0</v>
      </c>
      <c r="G9" s="179">
        <f>B9+C9+D9+E9+F9</f>
        <v>0</v>
      </c>
      <c r="K9">
        <f>'SO 11300'!K116</f>
        <v>0</v>
      </c>
      <c r="Q9">
        <v>30.126000000000001</v>
      </c>
    </row>
    <row r="10" spans="1:26" x14ac:dyDescent="0.25">
      <c r="A10" s="70" t="s">
        <v>15</v>
      </c>
      <c r="B10" s="77">
        <f>'SO 11301'!I96-Rekapitulácia!D10</f>
        <v>0</v>
      </c>
      <c r="C10" s="77">
        <f>'Kryci_list 11301'!J26</f>
        <v>0</v>
      </c>
      <c r="D10" s="77">
        <v>0</v>
      </c>
      <c r="E10" s="77">
        <f>'Kryci_list 11301'!J17</f>
        <v>0</v>
      </c>
      <c r="F10" s="77">
        <v>0</v>
      </c>
      <c r="G10" s="77">
        <f>B10+C10+D10+E10+F10</f>
        <v>0</v>
      </c>
      <c r="K10">
        <f>'SO 11301'!K96</f>
        <v>0</v>
      </c>
      <c r="Q10">
        <v>30.126000000000001</v>
      </c>
    </row>
    <row r="11" spans="1:26" x14ac:dyDescent="0.25">
      <c r="A11" s="185" t="s">
        <v>1008</v>
      </c>
      <c r="B11" s="186">
        <f>SUM(B7:B10)</f>
        <v>0</v>
      </c>
      <c r="C11" s="186">
        <f>SUM(C7:C10)</f>
        <v>0</v>
      </c>
      <c r="D11" s="186">
        <f>SUM(D7:D10)</f>
        <v>0</v>
      </c>
      <c r="E11" s="186">
        <f>SUM(E7:E10)</f>
        <v>0</v>
      </c>
      <c r="F11" s="186">
        <f>SUM(F7:F10)</f>
        <v>0</v>
      </c>
      <c r="G11" s="186">
        <f>SUM(G7:G10)-SUM(Z7:Z10)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83" t="s">
        <v>1009</v>
      </c>
      <c r="B12" s="184">
        <f>G11-SUM(Rekapitulácia!K7:'Rekapitulácia'!K10)*1</f>
        <v>0</v>
      </c>
      <c r="C12" s="184"/>
      <c r="D12" s="184"/>
      <c r="E12" s="184"/>
      <c r="F12" s="184"/>
      <c r="G12" s="184">
        <f>ROUND(((ROUND(B12,2)*20)/100),2)*1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5" t="s">
        <v>1010</v>
      </c>
      <c r="B13" s="181">
        <f>(G11-B12)</f>
        <v>0</v>
      </c>
      <c r="C13" s="181"/>
      <c r="D13" s="181"/>
      <c r="E13" s="181"/>
      <c r="F13" s="181"/>
      <c r="G13" s="181">
        <f>ROUND(((ROUND(B13,2)*0)/100),2)</f>
        <v>0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5" t="s">
        <v>1011</v>
      </c>
      <c r="B14" s="181"/>
      <c r="C14" s="181"/>
      <c r="D14" s="181"/>
      <c r="E14" s="181"/>
      <c r="F14" s="181"/>
      <c r="G14" s="181">
        <f>SUM(G11:G13)</f>
        <v>0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0"/>
      <c r="B15" s="182"/>
      <c r="C15" s="182"/>
      <c r="D15" s="182"/>
      <c r="E15" s="182"/>
      <c r="F15" s="182"/>
      <c r="G15" s="182"/>
    </row>
    <row r="16" spans="1:26" x14ac:dyDescent="0.25">
      <c r="A16" s="10"/>
      <c r="B16" s="182"/>
      <c r="C16" s="182"/>
      <c r="D16" s="182"/>
      <c r="E16" s="182"/>
      <c r="F16" s="182"/>
      <c r="G16" s="18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0"/>
      <c r="B19" s="182"/>
      <c r="C19" s="182"/>
      <c r="D19" s="182"/>
      <c r="E19" s="182"/>
      <c r="F19" s="182"/>
      <c r="G19" s="182"/>
    </row>
    <row r="20" spans="1:7" x14ac:dyDescent="0.25">
      <c r="A20" s="10"/>
      <c r="B20" s="182"/>
      <c r="C20" s="182"/>
      <c r="D20" s="182"/>
      <c r="E20" s="182"/>
      <c r="F20" s="182"/>
      <c r="G20" s="182"/>
    </row>
    <row r="21" spans="1:7" x14ac:dyDescent="0.25">
      <c r="A21" s="10"/>
      <c r="B21" s="182"/>
      <c r="C21" s="182"/>
      <c r="D21" s="182"/>
      <c r="E21" s="182"/>
      <c r="F21" s="182"/>
      <c r="G21" s="182"/>
    </row>
    <row r="22" spans="1:7" x14ac:dyDescent="0.25">
      <c r="A22" s="10"/>
      <c r="B22" s="182"/>
      <c r="C22" s="182"/>
      <c r="D22" s="182"/>
      <c r="E22" s="182"/>
      <c r="F22" s="182"/>
      <c r="G22" s="182"/>
    </row>
    <row r="23" spans="1:7" x14ac:dyDescent="0.25">
      <c r="A23" s="10"/>
      <c r="B23" s="182"/>
      <c r="C23" s="182"/>
      <c r="D23" s="182"/>
      <c r="E23" s="182"/>
      <c r="F23" s="182"/>
      <c r="G23" s="182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B38" s="180"/>
      <c r="C38" s="180"/>
      <c r="D38" s="180"/>
      <c r="E38" s="180"/>
      <c r="F38" s="180"/>
      <c r="G38" s="180"/>
    </row>
    <row r="39" spans="1:7" x14ac:dyDescent="0.25">
      <c r="B39" s="180"/>
      <c r="C39" s="180"/>
      <c r="D39" s="180"/>
      <c r="E39" s="180"/>
      <c r="F39" s="180"/>
      <c r="G39" s="180"/>
    </row>
    <row r="40" spans="1:7" x14ac:dyDescent="0.25">
      <c r="B40" s="180"/>
      <c r="C40" s="180"/>
      <c r="D40" s="180"/>
      <c r="E40" s="180"/>
      <c r="F40" s="180"/>
      <c r="G40" s="180"/>
    </row>
    <row r="41" spans="1:7" x14ac:dyDescent="0.25">
      <c r="B41" s="180"/>
      <c r="C41" s="180"/>
      <c r="D41" s="180"/>
      <c r="E41" s="180"/>
      <c r="F41" s="180"/>
      <c r="G41" s="180"/>
    </row>
    <row r="42" spans="1:7" x14ac:dyDescent="0.25">
      <c r="B42" s="180"/>
      <c r="C42" s="180"/>
      <c r="D42" s="180"/>
      <c r="E42" s="180"/>
      <c r="F42" s="180"/>
      <c r="G42" s="180"/>
    </row>
    <row r="43" spans="1:7" x14ac:dyDescent="0.25">
      <c r="B43" s="180"/>
      <c r="C43" s="180"/>
      <c r="D43" s="180"/>
      <c r="E43" s="180"/>
      <c r="F43" s="180"/>
      <c r="G43" s="180"/>
    </row>
    <row r="44" spans="1:7" x14ac:dyDescent="0.25">
      <c r="B44" s="180"/>
      <c r="C44" s="180"/>
      <c r="D44" s="180"/>
      <c r="E44" s="180"/>
      <c r="F44" s="180"/>
      <c r="G44" s="180"/>
    </row>
    <row r="45" spans="1:7" x14ac:dyDescent="0.25">
      <c r="B45" s="180"/>
      <c r="C45" s="180"/>
      <c r="D45" s="180"/>
      <c r="E45" s="180"/>
      <c r="F45" s="180"/>
      <c r="G45" s="180"/>
    </row>
    <row r="46" spans="1:7" x14ac:dyDescent="0.25">
      <c r="B46" s="180"/>
      <c r="C46" s="180"/>
      <c r="D46" s="180"/>
      <c r="E46" s="180"/>
      <c r="F46" s="180"/>
      <c r="G46" s="180"/>
    </row>
    <row r="47" spans="1:7" x14ac:dyDescent="0.25">
      <c r="B47" s="180"/>
      <c r="C47" s="180"/>
      <c r="D47" s="180"/>
      <c r="E47" s="180"/>
      <c r="F47" s="180"/>
      <c r="G47" s="180"/>
    </row>
    <row r="48" spans="1:7" x14ac:dyDescent="0.25">
      <c r="B48" s="180"/>
      <c r="C48" s="180"/>
      <c r="D48" s="180"/>
      <c r="E48" s="180"/>
      <c r="F48" s="180"/>
      <c r="G48" s="180"/>
    </row>
    <row r="49" spans="2:7" x14ac:dyDescent="0.25">
      <c r="B49" s="180"/>
      <c r="C49" s="180"/>
      <c r="D49" s="180"/>
      <c r="E49" s="180"/>
      <c r="F49" s="180"/>
      <c r="G49" s="180"/>
    </row>
    <row r="50" spans="2:7" x14ac:dyDescent="0.25">
      <c r="B50" s="180"/>
      <c r="C50" s="180"/>
      <c r="D50" s="180"/>
      <c r="E50" s="180"/>
      <c r="F50" s="180"/>
      <c r="G50" s="180"/>
    </row>
    <row r="51" spans="2:7" x14ac:dyDescent="0.25">
      <c r="B51" s="180"/>
      <c r="C51" s="180"/>
      <c r="D51" s="180"/>
      <c r="E51" s="180"/>
      <c r="F51" s="180"/>
      <c r="G51" s="180"/>
    </row>
    <row r="52" spans="2:7" x14ac:dyDescent="0.25">
      <c r="B52" s="180"/>
      <c r="C52" s="180"/>
      <c r="D52" s="180"/>
      <c r="E52" s="180"/>
      <c r="F52" s="180"/>
      <c r="G52" s="180"/>
    </row>
    <row r="53" spans="2:7" x14ac:dyDescent="0.25">
      <c r="B53" s="180"/>
      <c r="C53" s="180"/>
      <c r="D53" s="180"/>
      <c r="E53" s="180"/>
      <c r="F53" s="180"/>
      <c r="G53" s="180"/>
    </row>
    <row r="54" spans="2:7" x14ac:dyDescent="0.25">
      <c r="B54" s="180"/>
      <c r="C54" s="180"/>
      <c r="D54" s="180"/>
      <c r="E54" s="180"/>
      <c r="F54" s="180"/>
      <c r="G54" s="180"/>
    </row>
    <row r="55" spans="2:7" x14ac:dyDescent="0.25">
      <c r="B55" s="180"/>
      <c r="C55" s="180"/>
      <c r="D55" s="180"/>
      <c r="E55" s="180"/>
      <c r="F55" s="180"/>
      <c r="G55" s="180"/>
    </row>
    <row r="56" spans="2:7" x14ac:dyDescent="0.25">
      <c r="B56" s="180"/>
      <c r="C56" s="180"/>
      <c r="D56" s="180"/>
      <c r="E56" s="180"/>
      <c r="F56" s="180"/>
      <c r="G56" s="180"/>
    </row>
    <row r="57" spans="2:7" x14ac:dyDescent="0.25">
      <c r="B57" s="180"/>
      <c r="C57" s="180"/>
      <c r="D57" s="180"/>
      <c r="E57" s="180"/>
      <c r="F57" s="180"/>
      <c r="G57" s="180"/>
    </row>
    <row r="58" spans="2:7" x14ac:dyDescent="0.25">
      <c r="B58" s="180"/>
      <c r="C58" s="180"/>
      <c r="D58" s="180"/>
      <c r="E58" s="180"/>
      <c r="F58" s="180"/>
      <c r="G58" s="180"/>
    </row>
    <row r="59" spans="2:7" x14ac:dyDescent="0.25">
      <c r="B59" s="180"/>
      <c r="C59" s="180"/>
      <c r="D59" s="180"/>
      <c r="E59" s="180"/>
      <c r="F59" s="180"/>
      <c r="G59" s="180"/>
    </row>
    <row r="60" spans="2:7" x14ac:dyDescent="0.25">
      <c r="B60" s="180"/>
      <c r="C60" s="180"/>
      <c r="D60" s="180"/>
      <c r="E60" s="180"/>
      <c r="F60" s="180"/>
      <c r="G60" s="180"/>
    </row>
    <row r="61" spans="2:7" x14ac:dyDescent="0.25">
      <c r="B61" s="180"/>
      <c r="C61" s="180"/>
      <c r="D61" s="180"/>
      <c r="E61" s="180"/>
      <c r="F61" s="180"/>
      <c r="G61" s="180"/>
    </row>
    <row r="62" spans="2:7" x14ac:dyDescent="0.25">
      <c r="B62" s="180"/>
      <c r="C62" s="180"/>
      <c r="D62" s="180"/>
      <c r="E62" s="180"/>
      <c r="F62" s="180"/>
      <c r="G62" s="180"/>
    </row>
    <row r="63" spans="2:7" x14ac:dyDescent="0.25">
      <c r="B63" s="180"/>
      <c r="C63" s="180"/>
      <c r="D63" s="180"/>
      <c r="E63" s="180"/>
      <c r="F63" s="180"/>
      <c r="G63" s="180"/>
    </row>
    <row r="64" spans="2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  <row r="90" spans="2:7" x14ac:dyDescent="0.25">
      <c r="B90" s="180"/>
      <c r="C90" s="180"/>
      <c r="D90" s="180"/>
      <c r="E90" s="180"/>
      <c r="F90" s="180"/>
      <c r="G90" s="180"/>
    </row>
    <row r="91" spans="2:7" x14ac:dyDescent="0.25">
      <c r="B91" s="180"/>
      <c r="C91" s="180"/>
      <c r="D91" s="180"/>
      <c r="E91" s="180"/>
      <c r="F91" s="180"/>
      <c r="G91" s="180"/>
    </row>
    <row r="92" spans="2:7" x14ac:dyDescent="0.25">
      <c r="B92" s="180"/>
      <c r="C92" s="180"/>
      <c r="D92" s="180"/>
      <c r="E92" s="180"/>
      <c r="F92" s="180"/>
      <c r="G92" s="180"/>
    </row>
    <row r="93" spans="2:7" x14ac:dyDescent="0.25">
      <c r="B93" s="180"/>
      <c r="C93" s="180"/>
      <c r="D93" s="180"/>
      <c r="E93" s="180"/>
      <c r="F93" s="180"/>
      <c r="G93" s="180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677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 x14ac:dyDescent="0.25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73</v>
      </c>
      <c r="B11" s="157">
        <f>'SO 11300'!L12</f>
        <v>0</v>
      </c>
      <c r="C11" s="157">
        <f>'SO 11300'!M12</f>
        <v>0</v>
      </c>
      <c r="D11" s="157">
        <f>'SO 11300'!I12</f>
        <v>0</v>
      </c>
      <c r="E11" s="158">
        <f>'SO 11300'!P12</f>
        <v>0</v>
      </c>
      <c r="F11" s="158">
        <f>'SO 11300'!S12</f>
        <v>0.04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2" t="s">
        <v>66</v>
      </c>
      <c r="B12" s="159">
        <f>'SO 11300'!L14</f>
        <v>0</v>
      </c>
      <c r="C12" s="159">
        <f>'SO 11300'!M14</f>
        <v>0</v>
      </c>
      <c r="D12" s="159">
        <f>'SO 11300'!I14</f>
        <v>0</v>
      </c>
      <c r="E12" s="160">
        <f>'SO 11300'!P14</f>
        <v>0</v>
      </c>
      <c r="F12" s="160">
        <f>'SO 11300'!S14</f>
        <v>0.04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49"/>
      <c r="C13" s="149"/>
      <c r="D13" s="149"/>
      <c r="E13" s="148"/>
      <c r="F13" s="148"/>
    </row>
    <row r="14" spans="1:26" x14ac:dyDescent="0.25">
      <c r="A14" s="2" t="s">
        <v>88</v>
      </c>
      <c r="B14" s="159"/>
      <c r="C14" s="157"/>
      <c r="D14" s="157"/>
      <c r="E14" s="158"/>
      <c r="F14" s="158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678</v>
      </c>
      <c r="B15" s="157">
        <f>'SO 11300'!L109</f>
        <v>0</v>
      </c>
      <c r="C15" s="157">
        <f>'SO 11300'!M109</f>
        <v>0</v>
      </c>
      <c r="D15" s="157">
        <f>'SO 11300'!I109</f>
        <v>0</v>
      </c>
      <c r="E15" s="158">
        <f>'SO 11300'!P109</f>
        <v>7.0000000000000007E-2</v>
      </c>
      <c r="F15" s="158">
        <f>'SO 11300'!S109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679</v>
      </c>
      <c r="B16" s="157">
        <f>'SO 11300'!L113</f>
        <v>0</v>
      </c>
      <c r="C16" s="157">
        <f>'SO 11300'!M113</f>
        <v>0</v>
      </c>
      <c r="D16" s="157">
        <f>'SO 11300'!I113</f>
        <v>0</v>
      </c>
      <c r="E16" s="158">
        <f>'SO 11300'!P113</f>
        <v>0</v>
      </c>
      <c r="F16" s="158">
        <f>'SO 11300'!S113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2" t="s">
        <v>88</v>
      </c>
      <c r="B17" s="159">
        <f>'SO 11300'!L115</f>
        <v>0</v>
      </c>
      <c r="C17" s="159">
        <f>'SO 11300'!M115</f>
        <v>0</v>
      </c>
      <c r="D17" s="159">
        <f>'SO 11300'!I115</f>
        <v>0</v>
      </c>
      <c r="E17" s="160">
        <f>'SO 11300'!P115</f>
        <v>7.0000000000000007E-2</v>
      </c>
      <c r="F17" s="160">
        <f>'SO 11300'!S115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2" t="s">
        <v>90</v>
      </c>
      <c r="B19" s="159">
        <f>'SO 11300'!L116</f>
        <v>0</v>
      </c>
      <c r="C19" s="159">
        <f>'SO 11300'!M116</f>
        <v>0</v>
      </c>
      <c r="D19" s="159">
        <f>'SO 11300'!I116</f>
        <v>0</v>
      </c>
      <c r="E19" s="160">
        <f>'SO 11300'!P116</f>
        <v>7.0000000000000007E-2</v>
      </c>
      <c r="F19" s="160">
        <f>'SO 11300'!S116</f>
        <v>0.04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opLeftCell="B1" workbookViewId="0">
      <pane ySplit="8" topLeftCell="A102" activePane="bottomLeft" state="frozen"/>
      <selection pane="bottomLeft" activeCell="G113" sqref="G113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677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91</v>
      </c>
      <c r="B8" s="164" t="s">
        <v>92</v>
      </c>
      <c r="C8" s="164" t="s">
        <v>93</v>
      </c>
      <c r="D8" s="164" t="s">
        <v>94</v>
      </c>
      <c r="E8" s="164" t="s">
        <v>95</v>
      </c>
      <c r="F8" s="164" t="s">
        <v>96</v>
      </c>
      <c r="G8" s="164" t="s">
        <v>55</v>
      </c>
      <c r="H8" s="164" t="s">
        <v>56</v>
      </c>
      <c r="I8" s="164" t="s">
        <v>97</v>
      </c>
      <c r="J8" s="164"/>
      <c r="K8" s="164"/>
      <c r="L8" s="164"/>
      <c r="M8" s="164"/>
      <c r="N8" s="164"/>
      <c r="O8" s="164"/>
      <c r="P8" s="164" t="s">
        <v>98</v>
      </c>
      <c r="Q8" s="161"/>
      <c r="R8" s="161"/>
      <c r="S8" s="164" t="s">
        <v>99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73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269</v>
      </c>
      <c r="C11" s="172" t="s">
        <v>680</v>
      </c>
      <c r="D11" s="168" t="s">
        <v>681</v>
      </c>
      <c r="E11" s="168" t="s">
        <v>145</v>
      </c>
      <c r="F11" s="169">
        <v>18</v>
      </c>
      <c r="G11" s="170"/>
      <c r="H11" s="170"/>
      <c r="I11" s="170">
        <f>ROUND(F11*(G11+H11),2)</f>
        <v>0</v>
      </c>
      <c r="J11" s="168">
        <f>ROUND(F11*(N11),2)</f>
        <v>4.5</v>
      </c>
      <c r="K11" s="1">
        <f>ROUND(F11*(O11),2)</f>
        <v>0</v>
      </c>
      <c r="L11" s="1">
        <f>ROUND(F11*(G11+H11),2)</f>
        <v>0</v>
      </c>
      <c r="M11" s="1"/>
      <c r="N11" s="1">
        <v>0.25</v>
      </c>
      <c r="O11" s="1"/>
      <c r="P11" s="167">
        <f>ROUND(F11*(R11),3)</f>
        <v>0</v>
      </c>
      <c r="Q11" s="173"/>
      <c r="R11" s="173">
        <v>0</v>
      </c>
      <c r="S11" s="167">
        <f>ROUND(F11*(X11),3)</f>
        <v>3.5999999999999997E-2</v>
      </c>
      <c r="X11">
        <v>2E-3</v>
      </c>
      <c r="Z11">
        <v>0</v>
      </c>
    </row>
    <row r="12" spans="1:26" x14ac:dyDescent="0.25">
      <c r="A12" s="156"/>
      <c r="B12" s="156"/>
      <c r="C12" s="156"/>
      <c r="D12" s="156" t="s">
        <v>73</v>
      </c>
      <c r="E12" s="156"/>
      <c r="F12" s="167"/>
      <c r="G12" s="159">
        <f>ROUND((SUM(L10:L11))/1,2)</f>
        <v>0</v>
      </c>
      <c r="H12" s="159">
        <f>ROUND((SUM(M10:M11))/1,2)</f>
        <v>0</v>
      </c>
      <c r="I12" s="159">
        <f>ROUND((SUM(I10:I11))/1,2)</f>
        <v>0</v>
      </c>
      <c r="J12" s="156"/>
      <c r="K12" s="156"/>
      <c r="L12" s="156">
        <f>ROUND((SUM(L10:L11))/1,2)</f>
        <v>0</v>
      </c>
      <c r="M12" s="156">
        <f>ROUND((SUM(M10:M11))/1,2)</f>
        <v>0</v>
      </c>
      <c r="N12" s="156"/>
      <c r="O12" s="156"/>
      <c r="P12" s="174">
        <f>ROUND((SUM(P10:P11))/1,2)</f>
        <v>0</v>
      </c>
      <c r="Q12" s="153"/>
      <c r="R12" s="153"/>
      <c r="S12" s="174">
        <f>ROUND((SUM(S10:S11))/1,2)</f>
        <v>0.04</v>
      </c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"/>
      <c r="C13" s="1"/>
      <c r="D13" s="1"/>
      <c r="E13" s="1"/>
      <c r="F13" s="163"/>
      <c r="G13" s="149"/>
      <c r="H13" s="149"/>
      <c r="I13" s="149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6"/>
      <c r="B14" s="156"/>
      <c r="C14" s="156"/>
      <c r="D14" s="2" t="s">
        <v>66</v>
      </c>
      <c r="E14" s="156"/>
      <c r="F14" s="167"/>
      <c r="G14" s="159">
        <f>ROUND((SUM(L9:L13))/2,2)</f>
        <v>0</v>
      </c>
      <c r="H14" s="159">
        <f>ROUND((SUM(M9:M13))/2,2)</f>
        <v>0</v>
      </c>
      <c r="I14" s="159">
        <f>ROUND((SUM(I9:I13))/2,2)</f>
        <v>0</v>
      </c>
      <c r="J14" s="157"/>
      <c r="K14" s="156"/>
      <c r="L14" s="157">
        <f>ROUND((SUM(L9:L13))/2,2)</f>
        <v>0</v>
      </c>
      <c r="M14" s="157">
        <f>ROUND((SUM(M9:M13))/2,2)</f>
        <v>0</v>
      </c>
      <c r="N14" s="156"/>
      <c r="O14" s="156"/>
      <c r="P14" s="174">
        <f>ROUND((SUM(P9:P13))/2,2)</f>
        <v>0</v>
      </c>
      <c r="S14" s="174">
        <f>ROUND((SUM(S9:S13))/2,2)</f>
        <v>0.04</v>
      </c>
    </row>
    <row r="15" spans="1:26" x14ac:dyDescent="0.25">
      <c r="A15" s="1"/>
      <c r="B15" s="1"/>
      <c r="C15" s="1"/>
      <c r="D15" s="1"/>
      <c r="E15" s="1"/>
      <c r="F15" s="163"/>
      <c r="G15" s="149"/>
      <c r="H15" s="149"/>
      <c r="I15" s="149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6"/>
      <c r="B16" s="156"/>
      <c r="C16" s="156"/>
      <c r="D16" s="2" t="s">
        <v>88</v>
      </c>
      <c r="E16" s="156"/>
      <c r="F16" s="167"/>
      <c r="G16" s="157"/>
      <c r="H16" s="157"/>
      <c r="I16" s="157"/>
      <c r="J16" s="156"/>
      <c r="K16" s="156"/>
      <c r="L16" s="156"/>
      <c r="M16" s="156"/>
      <c r="N16" s="156"/>
      <c r="O16" s="156"/>
      <c r="P16" s="156"/>
      <c r="Q16" s="153"/>
      <c r="R16" s="153"/>
      <c r="S16" s="156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/>
      <c r="B17" s="156"/>
      <c r="C17" s="156"/>
      <c r="D17" s="156" t="s">
        <v>678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ht="24.95" customHeight="1" x14ac:dyDescent="0.25">
      <c r="A18" s="171"/>
      <c r="B18" s="168" t="s">
        <v>682</v>
      </c>
      <c r="C18" s="172" t="s">
        <v>683</v>
      </c>
      <c r="D18" s="168" t="s">
        <v>684</v>
      </c>
      <c r="E18" s="168" t="s">
        <v>685</v>
      </c>
      <c r="F18" s="169">
        <v>17</v>
      </c>
      <c r="G18" s="170"/>
      <c r="H18" s="170"/>
      <c r="I18" s="170">
        <f t="shared" ref="I18:I49" si="0">ROUND(F18*(G18+H18),2)</f>
        <v>0</v>
      </c>
      <c r="J18" s="168">
        <f t="shared" ref="J18:J49" si="1">ROUND(F18*(N18),2)</f>
        <v>13.26</v>
      </c>
      <c r="K18" s="1">
        <f t="shared" ref="K18:K49" si="2">ROUND(F18*(O18),2)</f>
        <v>0</v>
      </c>
      <c r="L18" s="1">
        <f t="shared" ref="L18:L49" si="3">ROUND(F18*(G18+H18),2)</f>
        <v>0</v>
      </c>
      <c r="M18" s="1"/>
      <c r="N18" s="1">
        <v>0.78</v>
      </c>
      <c r="O18" s="1"/>
      <c r="P18" s="167">
        <f t="shared" ref="P18:P49" si="4">ROUND(F18*(R18),3)</f>
        <v>0</v>
      </c>
      <c r="Q18" s="173"/>
      <c r="R18" s="173">
        <v>0</v>
      </c>
      <c r="S18" s="167">
        <f t="shared" ref="S18:S49" si="5">ROUND(F18*(X18),3)</f>
        <v>0</v>
      </c>
      <c r="X18">
        <v>0</v>
      </c>
      <c r="Z18">
        <v>0</v>
      </c>
    </row>
    <row r="19" spans="1:26" ht="24.95" customHeight="1" x14ac:dyDescent="0.25">
      <c r="A19" s="171"/>
      <c r="B19" s="168" t="s">
        <v>682</v>
      </c>
      <c r="C19" s="172" t="s">
        <v>686</v>
      </c>
      <c r="D19" s="168" t="s">
        <v>687</v>
      </c>
      <c r="E19" s="168" t="s">
        <v>685</v>
      </c>
      <c r="F19" s="169">
        <v>35</v>
      </c>
      <c r="G19" s="170"/>
      <c r="H19" s="170"/>
      <c r="I19" s="170">
        <f t="shared" si="0"/>
        <v>0</v>
      </c>
      <c r="J19" s="168">
        <f t="shared" si="1"/>
        <v>128.44999999999999</v>
      </c>
      <c r="K19" s="1">
        <f t="shared" si="2"/>
        <v>0</v>
      </c>
      <c r="L19" s="1">
        <f t="shared" si="3"/>
        <v>0</v>
      </c>
      <c r="M19" s="1"/>
      <c r="N19" s="1">
        <v>3.67</v>
      </c>
      <c r="O19" s="1"/>
      <c r="P19" s="167">
        <f t="shared" si="4"/>
        <v>0</v>
      </c>
      <c r="Q19" s="173"/>
      <c r="R19" s="173">
        <v>0</v>
      </c>
      <c r="S19" s="167">
        <f t="shared" si="5"/>
        <v>0</v>
      </c>
      <c r="X19">
        <v>0</v>
      </c>
      <c r="Z19">
        <v>0</v>
      </c>
    </row>
    <row r="20" spans="1:26" ht="24.95" customHeight="1" x14ac:dyDescent="0.25">
      <c r="A20" s="171"/>
      <c r="B20" s="168" t="s">
        <v>682</v>
      </c>
      <c r="C20" s="172" t="s">
        <v>688</v>
      </c>
      <c r="D20" s="168" t="s">
        <v>689</v>
      </c>
      <c r="E20" s="168" t="s">
        <v>685</v>
      </c>
      <c r="F20" s="169">
        <v>45</v>
      </c>
      <c r="G20" s="170"/>
      <c r="H20" s="170"/>
      <c r="I20" s="170">
        <f t="shared" si="0"/>
        <v>0</v>
      </c>
      <c r="J20" s="168">
        <f t="shared" si="1"/>
        <v>695.7</v>
      </c>
      <c r="K20" s="1">
        <f t="shared" si="2"/>
        <v>0</v>
      </c>
      <c r="L20" s="1">
        <f t="shared" si="3"/>
        <v>0</v>
      </c>
      <c r="M20" s="1"/>
      <c r="N20" s="1">
        <v>15.46</v>
      </c>
      <c r="O20" s="1"/>
      <c r="P20" s="167">
        <f t="shared" si="4"/>
        <v>0</v>
      </c>
      <c r="Q20" s="173"/>
      <c r="R20" s="173">
        <v>0</v>
      </c>
      <c r="S20" s="167">
        <f t="shared" si="5"/>
        <v>0</v>
      </c>
      <c r="X20">
        <v>0</v>
      </c>
      <c r="Z20">
        <v>0</v>
      </c>
    </row>
    <row r="21" spans="1:26" ht="24.95" customHeight="1" x14ac:dyDescent="0.25">
      <c r="A21" s="171"/>
      <c r="B21" s="168" t="s">
        <v>682</v>
      </c>
      <c r="C21" s="172" t="s">
        <v>690</v>
      </c>
      <c r="D21" s="168" t="s">
        <v>691</v>
      </c>
      <c r="E21" s="168" t="s">
        <v>685</v>
      </c>
      <c r="F21" s="169">
        <v>2</v>
      </c>
      <c r="G21" s="170"/>
      <c r="H21" s="170"/>
      <c r="I21" s="170">
        <f t="shared" si="0"/>
        <v>0</v>
      </c>
      <c r="J21" s="168">
        <f t="shared" si="1"/>
        <v>8.02</v>
      </c>
      <c r="K21" s="1">
        <f t="shared" si="2"/>
        <v>0</v>
      </c>
      <c r="L21" s="1">
        <f t="shared" si="3"/>
        <v>0</v>
      </c>
      <c r="M21" s="1"/>
      <c r="N21" s="1">
        <v>4.01</v>
      </c>
      <c r="O21" s="1"/>
      <c r="P21" s="167">
        <f t="shared" si="4"/>
        <v>0</v>
      </c>
      <c r="Q21" s="173"/>
      <c r="R21" s="173">
        <v>0</v>
      </c>
      <c r="S21" s="167">
        <f t="shared" si="5"/>
        <v>0</v>
      </c>
      <c r="X21">
        <v>0</v>
      </c>
      <c r="Z21">
        <v>0</v>
      </c>
    </row>
    <row r="22" spans="1:26" ht="24.95" customHeight="1" x14ac:dyDescent="0.25">
      <c r="A22" s="171"/>
      <c r="B22" s="168" t="s">
        <v>682</v>
      </c>
      <c r="C22" s="172" t="s">
        <v>692</v>
      </c>
      <c r="D22" s="168" t="s">
        <v>693</v>
      </c>
      <c r="E22" s="168" t="s">
        <v>685</v>
      </c>
      <c r="F22" s="169">
        <v>3</v>
      </c>
      <c r="G22" s="170"/>
      <c r="H22" s="170"/>
      <c r="I22" s="170">
        <f t="shared" si="0"/>
        <v>0</v>
      </c>
      <c r="J22" s="168">
        <f t="shared" si="1"/>
        <v>4.32</v>
      </c>
      <c r="K22" s="1">
        <f t="shared" si="2"/>
        <v>0</v>
      </c>
      <c r="L22" s="1">
        <f t="shared" si="3"/>
        <v>0</v>
      </c>
      <c r="M22" s="1"/>
      <c r="N22" s="1">
        <v>1.44</v>
      </c>
      <c r="O22" s="1"/>
      <c r="P22" s="167">
        <f t="shared" si="4"/>
        <v>0</v>
      </c>
      <c r="Q22" s="173"/>
      <c r="R22" s="173">
        <v>0</v>
      </c>
      <c r="S22" s="167">
        <f t="shared" si="5"/>
        <v>0</v>
      </c>
      <c r="X22">
        <v>0</v>
      </c>
      <c r="Z22">
        <v>0</v>
      </c>
    </row>
    <row r="23" spans="1:26" ht="24.95" customHeight="1" x14ac:dyDescent="0.25">
      <c r="A23" s="171"/>
      <c r="B23" s="168" t="s">
        <v>682</v>
      </c>
      <c r="C23" s="172" t="s">
        <v>694</v>
      </c>
      <c r="D23" s="168" t="s">
        <v>695</v>
      </c>
      <c r="E23" s="168" t="s">
        <v>685</v>
      </c>
      <c r="F23" s="169">
        <v>3</v>
      </c>
      <c r="G23" s="170"/>
      <c r="H23" s="170"/>
      <c r="I23" s="170">
        <f t="shared" si="0"/>
        <v>0</v>
      </c>
      <c r="J23" s="168">
        <f t="shared" si="1"/>
        <v>5.58</v>
      </c>
      <c r="K23" s="1">
        <f t="shared" si="2"/>
        <v>0</v>
      </c>
      <c r="L23" s="1">
        <f t="shared" si="3"/>
        <v>0</v>
      </c>
      <c r="M23" s="1"/>
      <c r="N23" s="1">
        <v>1.8599999999999999</v>
      </c>
      <c r="O23" s="1"/>
      <c r="P23" s="167">
        <f t="shared" si="4"/>
        <v>0</v>
      </c>
      <c r="Q23" s="173"/>
      <c r="R23" s="173">
        <v>0</v>
      </c>
      <c r="S23" s="167">
        <f t="shared" si="5"/>
        <v>0</v>
      </c>
      <c r="X23">
        <v>0</v>
      </c>
      <c r="Z23">
        <v>0</v>
      </c>
    </row>
    <row r="24" spans="1:26" ht="24.95" customHeight="1" x14ac:dyDescent="0.25">
      <c r="A24" s="171"/>
      <c r="B24" s="168" t="s">
        <v>682</v>
      </c>
      <c r="C24" s="172" t="s">
        <v>696</v>
      </c>
      <c r="D24" s="168" t="s">
        <v>697</v>
      </c>
      <c r="E24" s="168" t="s">
        <v>685</v>
      </c>
      <c r="F24" s="169">
        <v>1</v>
      </c>
      <c r="G24" s="170"/>
      <c r="H24" s="170"/>
      <c r="I24" s="170">
        <f t="shared" si="0"/>
        <v>0</v>
      </c>
      <c r="J24" s="168">
        <f t="shared" si="1"/>
        <v>3.29</v>
      </c>
      <c r="K24" s="1">
        <f t="shared" si="2"/>
        <v>0</v>
      </c>
      <c r="L24" s="1">
        <f t="shared" si="3"/>
        <v>0</v>
      </c>
      <c r="M24" s="1"/>
      <c r="N24" s="1">
        <v>3.29</v>
      </c>
      <c r="O24" s="1"/>
      <c r="P24" s="167">
        <f t="shared" si="4"/>
        <v>0</v>
      </c>
      <c r="Q24" s="173"/>
      <c r="R24" s="173">
        <v>0</v>
      </c>
      <c r="S24" s="167">
        <f t="shared" si="5"/>
        <v>0</v>
      </c>
      <c r="X24">
        <v>0</v>
      </c>
      <c r="Z24">
        <v>0</v>
      </c>
    </row>
    <row r="25" spans="1:26" ht="24.95" customHeight="1" x14ac:dyDescent="0.25">
      <c r="A25" s="171"/>
      <c r="B25" s="168" t="s">
        <v>682</v>
      </c>
      <c r="C25" s="172" t="s">
        <v>698</v>
      </c>
      <c r="D25" s="168" t="s">
        <v>699</v>
      </c>
      <c r="E25" s="168" t="s">
        <v>685</v>
      </c>
      <c r="F25" s="169">
        <v>5</v>
      </c>
      <c r="G25" s="170"/>
      <c r="H25" s="170"/>
      <c r="I25" s="170">
        <f t="shared" si="0"/>
        <v>0</v>
      </c>
      <c r="J25" s="168">
        <f t="shared" si="1"/>
        <v>8.25</v>
      </c>
      <c r="K25" s="1">
        <f t="shared" si="2"/>
        <v>0</v>
      </c>
      <c r="L25" s="1">
        <f t="shared" si="3"/>
        <v>0</v>
      </c>
      <c r="M25" s="1"/>
      <c r="N25" s="1">
        <v>1.65</v>
      </c>
      <c r="O25" s="1"/>
      <c r="P25" s="167">
        <f t="shared" si="4"/>
        <v>0</v>
      </c>
      <c r="Q25" s="173"/>
      <c r="R25" s="173">
        <v>0</v>
      </c>
      <c r="S25" s="167">
        <f t="shared" si="5"/>
        <v>0</v>
      </c>
      <c r="X25">
        <v>0</v>
      </c>
      <c r="Z25">
        <v>0</v>
      </c>
    </row>
    <row r="26" spans="1:26" ht="24.95" customHeight="1" x14ac:dyDescent="0.25">
      <c r="A26" s="171"/>
      <c r="B26" s="168" t="s">
        <v>682</v>
      </c>
      <c r="C26" s="172" t="s">
        <v>700</v>
      </c>
      <c r="D26" s="168" t="s">
        <v>701</v>
      </c>
      <c r="E26" s="168" t="s">
        <v>685</v>
      </c>
      <c r="F26" s="169">
        <v>2</v>
      </c>
      <c r="G26" s="170"/>
      <c r="H26" s="170"/>
      <c r="I26" s="170">
        <f t="shared" si="0"/>
        <v>0</v>
      </c>
      <c r="J26" s="168">
        <f t="shared" si="1"/>
        <v>3.72</v>
      </c>
      <c r="K26" s="1">
        <f t="shared" si="2"/>
        <v>0</v>
      </c>
      <c r="L26" s="1">
        <f t="shared" si="3"/>
        <v>0</v>
      </c>
      <c r="M26" s="1"/>
      <c r="N26" s="1">
        <v>1.8599999999999999</v>
      </c>
      <c r="O26" s="1"/>
      <c r="P26" s="167">
        <f t="shared" si="4"/>
        <v>0</v>
      </c>
      <c r="Q26" s="173"/>
      <c r="R26" s="173">
        <v>0</v>
      </c>
      <c r="S26" s="167">
        <f t="shared" si="5"/>
        <v>0</v>
      </c>
      <c r="X26">
        <v>0</v>
      </c>
      <c r="Z26">
        <v>0</v>
      </c>
    </row>
    <row r="27" spans="1:26" ht="24.95" customHeight="1" x14ac:dyDescent="0.25">
      <c r="A27" s="171"/>
      <c r="B27" s="168" t="s">
        <v>682</v>
      </c>
      <c r="C27" s="172" t="s">
        <v>702</v>
      </c>
      <c r="D27" s="168" t="s">
        <v>703</v>
      </c>
      <c r="E27" s="168" t="s">
        <v>685</v>
      </c>
      <c r="F27" s="169">
        <v>1</v>
      </c>
      <c r="G27" s="170"/>
      <c r="H27" s="170"/>
      <c r="I27" s="170">
        <f t="shared" si="0"/>
        <v>0</v>
      </c>
      <c r="J27" s="168">
        <f t="shared" si="1"/>
        <v>3.91</v>
      </c>
      <c r="K27" s="1">
        <f t="shared" si="2"/>
        <v>0</v>
      </c>
      <c r="L27" s="1">
        <f t="shared" si="3"/>
        <v>0</v>
      </c>
      <c r="M27" s="1"/>
      <c r="N27" s="1">
        <v>3.91</v>
      </c>
      <c r="O27" s="1"/>
      <c r="P27" s="167">
        <f t="shared" si="4"/>
        <v>0</v>
      </c>
      <c r="Q27" s="173"/>
      <c r="R27" s="173">
        <v>0</v>
      </c>
      <c r="S27" s="167">
        <f t="shared" si="5"/>
        <v>0</v>
      </c>
      <c r="X27">
        <v>0</v>
      </c>
      <c r="Z27">
        <v>0</v>
      </c>
    </row>
    <row r="28" spans="1:26" ht="24.95" customHeight="1" x14ac:dyDescent="0.25">
      <c r="A28" s="171"/>
      <c r="B28" s="168" t="s">
        <v>682</v>
      </c>
      <c r="C28" s="172" t="s">
        <v>704</v>
      </c>
      <c r="D28" s="168" t="s">
        <v>705</v>
      </c>
      <c r="E28" s="168" t="s">
        <v>685</v>
      </c>
      <c r="F28" s="169">
        <v>9</v>
      </c>
      <c r="G28" s="170"/>
      <c r="H28" s="170"/>
      <c r="I28" s="170">
        <f t="shared" si="0"/>
        <v>0</v>
      </c>
      <c r="J28" s="168">
        <f t="shared" si="1"/>
        <v>42.57</v>
      </c>
      <c r="K28" s="1">
        <f t="shared" si="2"/>
        <v>0</v>
      </c>
      <c r="L28" s="1">
        <f t="shared" si="3"/>
        <v>0</v>
      </c>
      <c r="M28" s="1"/>
      <c r="N28" s="1">
        <v>4.7300000000000004</v>
      </c>
      <c r="O28" s="1"/>
      <c r="P28" s="167">
        <f t="shared" si="4"/>
        <v>0</v>
      </c>
      <c r="Q28" s="173"/>
      <c r="R28" s="173">
        <v>0</v>
      </c>
      <c r="S28" s="167">
        <f t="shared" si="5"/>
        <v>0</v>
      </c>
      <c r="X28">
        <v>0</v>
      </c>
      <c r="Z28">
        <v>0</v>
      </c>
    </row>
    <row r="29" spans="1:26" ht="24.95" customHeight="1" x14ac:dyDescent="0.25">
      <c r="A29" s="171"/>
      <c r="B29" s="168" t="s">
        <v>682</v>
      </c>
      <c r="C29" s="172" t="s">
        <v>706</v>
      </c>
      <c r="D29" s="168" t="s">
        <v>707</v>
      </c>
      <c r="E29" s="168" t="s">
        <v>685</v>
      </c>
      <c r="F29" s="169">
        <v>2</v>
      </c>
      <c r="G29" s="170"/>
      <c r="H29" s="170"/>
      <c r="I29" s="170">
        <f t="shared" si="0"/>
        <v>0</v>
      </c>
      <c r="J29" s="168">
        <f t="shared" si="1"/>
        <v>5.4</v>
      </c>
      <c r="K29" s="1">
        <f t="shared" si="2"/>
        <v>0</v>
      </c>
      <c r="L29" s="1">
        <f t="shared" si="3"/>
        <v>0</v>
      </c>
      <c r="M29" s="1"/>
      <c r="N29" s="1">
        <v>2.7</v>
      </c>
      <c r="O29" s="1"/>
      <c r="P29" s="167">
        <f t="shared" si="4"/>
        <v>0</v>
      </c>
      <c r="Q29" s="173"/>
      <c r="R29" s="173">
        <v>0</v>
      </c>
      <c r="S29" s="167">
        <f t="shared" si="5"/>
        <v>0</v>
      </c>
      <c r="X29">
        <v>0</v>
      </c>
      <c r="Z29">
        <v>0</v>
      </c>
    </row>
    <row r="30" spans="1:26" ht="24.95" customHeight="1" x14ac:dyDescent="0.25">
      <c r="A30" s="171"/>
      <c r="B30" s="168" t="s">
        <v>682</v>
      </c>
      <c r="C30" s="172" t="s">
        <v>708</v>
      </c>
      <c r="D30" s="168" t="s">
        <v>709</v>
      </c>
      <c r="E30" s="168" t="s">
        <v>685</v>
      </c>
      <c r="F30" s="169">
        <v>1</v>
      </c>
      <c r="G30" s="170"/>
      <c r="H30" s="170"/>
      <c r="I30" s="170">
        <f t="shared" si="0"/>
        <v>0</v>
      </c>
      <c r="J30" s="168">
        <f t="shared" si="1"/>
        <v>4.67</v>
      </c>
      <c r="K30" s="1">
        <f t="shared" si="2"/>
        <v>0</v>
      </c>
      <c r="L30" s="1">
        <f t="shared" si="3"/>
        <v>0</v>
      </c>
      <c r="M30" s="1"/>
      <c r="N30" s="1">
        <v>4.67</v>
      </c>
      <c r="O30" s="1"/>
      <c r="P30" s="167">
        <f t="shared" si="4"/>
        <v>0</v>
      </c>
      <c r="Q30" s="173"/>
      <c r="R30" s="173">
        <v>0</v>
      </c>
      <c r="S30" s="167">
        <f t="shared" si="5"/>
        <v>0</v>
      </c>
      <c r="X30">
        <v>0</v>
      </c>
      <c r="Z30">
        <v>0</v>
      </c>
    </row>
    <row r="31" spans="1:26" ht="24.95" customHeight="1" x14ac:dyDescent="0.25">
      <c r="A31" s="171"/>
      <c r="B31" s="168" t="s">
        <v>682</v>
      </c>
      <c r="C31" s="172" t="s">
        <v>710</v>
      </c>
      <c r="D31" s="168" t="s">
        <v>711</v>
      </c>
      <c r="E31" s="168" t="s">
        <v>685</v>
      </c>
      <c r="F31" s="169">
        <v>45</v>
      </c>
      <c r="G31" s="170"/>
      <c r="H31" s="170"/>
      <c r="I31" s="170">
        <f t="shared" si="0"/>
        <v>0</v>
      </c>
      <c r="J31" s="168">
        <f t="shared" si="1"/>
        <v>11.25</v>
      </c>
      <c r="K31" s="1">
        <f t="shared" si="2"/>
        <v>0</v>
      </c>
      <c r="L31" s="1">
        <f t="shared" si="3"/>
        <v>0</v>
      </c>
      <c r="M31" s="1"/>
      <c r="N31" s="1">
        <v>0.25</v>
      </c>
      <c r="O31" s="1"/>
      <c r="P31" s="167">
        <f t="shared" si="4"/>
        <v>0</v>
      </c>
      <c r="Q31" s="173"/>
      <c r="R31" s="173">
        <v>0</v>
      </c>
      <c r="S31" s="167">
        <f t="shared" si="5"/>
        <v>0</v>
      </c>
      <c r="X31">
        <v>0</v>
      </c>
      <c r="Z31">
        <v>0</v>
      </c>
    </row>
    <row r="32" spans="1:26" ht="24.95" customHeight="1" x14ac:dyDescent="0.25">
      <c r="A32" s="171"/>
      <c r="B32" s="168" t="s">
        <v>682</v>
      </c>
      <c r="C32" s="172" t="s">
        <v>712</v>
      </c>
      <c r="D32" s="168" t="s">
        <v>713</v>
      </c>
      <c r="E32" s="168" t="s">
        <v>685</v>
      </c>
      <c r="F32" s="169">
        <v>11</v>
      </c>
      <c r="G32" s="170"/>
      <c r="H32" s="170"/>
      <c r="I32" s="170">
        <f t="shared" si="0"/>
        <v>0</v>
      </c>
      <c r="J32" s="168">
        <f t="shared" si="1"/>
        <v>37.729999999999997</v>
      </c>
      <c r="K32" s="1">
        <f t="shared" si="2"/>
        <v>0</v>
      </c>
      <c r="L32" s="1">
        <f t="shared" si="3"/>
        <v>0</v>
      </c>
      <c r="M32" s="1"/>
      <c r="N32" s="1">
        <v>3.43</v>
      </c>
      <c r="O32" s="1"/>
      <c r="P32" s="167">
        <f t="shared" si="4"/>
        <v>0</v>
      </c>
      <c r="Q32" s="173"/>
      <c r="R32" s="173">
        <v>0</v>
      </c>
      <c r="S32" s="167">
        <f t="shared" si="5"/>
        <v>0</v>
      </c>
      <c r="X32">
        <v>0</v>
      </c>
      <c r="Z32">
        <v>0</v>
      </c>
    </row>
    <row r="33" spans="1:26" ht="24.95" customHeight="1" x14ac:dyDescent="0.25">
      <c r="A33" s="171"/>
      <c r="B33" s="168" t="s">
        <v>682</v>
      </c>
      <c r="C33" s="172" t="s">
        <v>714</v>
      </c>
      <c r="D33" s="168" t="s">
        <v>715</v>
      </c>
      <c r="E33" s="168" t="s">
        <v>685</v>
      </c>
      <c r="F33" s="169">
        <v>3</v>
      </c>
      <c r="G33" s="170"/>
      <c r="H33" s="170"/>
      <c r="I33" s="170">
        <f t="shared" si="0"/>
        <v>0</v>
      </c>
      <c r="J33" s="168">
        <f t="shared" si="1"/>
        <v>10.44</v>
      </c>
      <c r="K33" s="1">
        <f t="shared" si="2"/>
        <v>0</v>
      </c>
      <c r="L33" s="1">
        <f t="shared" si="3"/>
        <v>0</v>
      </c>
      <c r="M33" s="1"/>
      <c r="N33" s="1">
        <v>3.48</v>
      </c>
      <c r="O33" s="1"/>
      <c r="P33" s="167">
        <f t="shared" si="4"/>
        <v>0</v>
      </c>
      <c r="Q33" s="173"/>
      <c r="R33" s="173">
        <v>0</v>
      </c>
      <c r="S33" s="167">
        <f t="shared" si="5"/>
        <v>0</v>
      </c>
      <c r="X33">
        <v>0</v>
      </c>
      <c r="Z33">
        <v>0</v>
      </c>
    </row>
    <row r="34" spans="1:26" ht="35.1" customHeight="1" x14ac:dyDescent="0.25">
      <c r="A34" s="171"/>
      <c r="B34" s="168" t="s">
        <v>682</v>
      </c>
      <c r="C34" s="172" t="s">
        <v>716</v>
      </c>
      <c r="D34" s="168" t="s">
        <v>717</v>
      </c>
      <c r="E34" s="168" t="s">
        <v>685</v>
      </c>
      <c r="F34" s="169">
        <v>22</v>
      </c>
      <c r="G34" s="170"/>
      <c r="H34" s="170"/>
      <c r="I34" s="170">
        <f t="shared" si="0"/>
        <v>0</v>
      </c>
      <c r="J34" s="168">
        <f t="shared" si="1"/>
        <v>123.42</v>
      </c>
      <c r="K34" s="1">
        <f t="shared" si="2"/>
        <v>0</v>
      </c>
      <c r="L34" s="1">
        <f t="shared" si="3"/>
        <v>0</v>
      </c>
      <c r="M34" s="1"/>
      <c r="N34" s="1">
        <v>5.61</v>
      </c>
      <c r="O34" s="1"/>
      <c r="P34" s="167">
        <f t="shared" si="4"/>
        <v>0</v>
      </c>
      <c r="Q34" s="173"/>
      <c r="R34" s="173">
        <v>0</v>
      </c>
      <c r="S34" s="167">
        <f t="shared" si="5"/>
        <v>0</v>
      </c>
      <c r="X34">
        <v>0</v>
      </c>
      <c r="Z34">
        <v>0</v>
      </c>
    </row>
    <row r="35" spans="1:26" ht="24.95" customHeight="1" x14ac:dyDescent="0.25">
      <c r="A35" s="171"/>
      <c r="B35" s="168" t="s">
        <v>682</v>
      </c>
      <c r="C35" s="172" t="s">
        <v>718</v>
      </c>
      <c r="D35" s="168" t="s">
        <v>719</v>
      </c>
      <c r="E35" s="168" t="s">
        <v>145</v>
      </c>
      <c r="F35" s="169">
        <v>14</v>
      </c>
      <c r="G35" s="170"/>
      <c r="H35" s="170"/>
      <c r="I35" s="170">
        <f t="shared" si="0"/>
        <v>0</v>
      </c>
      <c r="J35" s="168">
        <f t="shared" si="1"/>
        <v>3.36</v>
      </c>
      <c r="K35" s="1">
        <f t="shared" si="2"/>
        <v>0</v>
      </c>
      <c r="L35" s="1">
        <f t="shared" si="3"/>
        <v>0</v>
      </c>
      <c r="M35" s="1"/>
      <c r="N35" s="1">
        <v>0.24</v>
      </c>
      <c r="O35" s="1"/>
      <c r="P35" s="167">
        <f t="shared" si="4"/>
        <v>0</v>
      </c>
      <c r="Q35" s="173"/>
      <c r="R35" s="173">
        <v>0</v>
      </c>
      <c r="S35" s="167">
        <f t="shared" si="5"/>
        <v>0</v>
      </c>
      <c r="X35">
        <v>0</v>
      </c>
      <c r="Z35">
        <v>0</v>
      </c>
    </row>
    <row r="36" spans="1:26" ht="24.95" customHeight="1" x14ac:dyDescent="0.25">
      <c r="A36" s="171"/>
      <c r="B36" s="168" t="s">
        <v>682</v>
      </c>
      <c r="C36" s="172" t="s">
        <v>720</v>
      </c>
      <c r="D36" s="168" t="s">
        <v>721</v>
      </c>
      <c r="E36" s="168" t="s">
        <v>685</v>
      </c>
      <c r="F36" s="169">
        <v>36</v>
      </c>
      <c r="G36" s="170"/>
      <c r="H36" s="170"/>
      <c r="I36" s="170">
        <f t="shared" si="0"/>
        <v>0</v>
      </c>
      <c r="J36" s="168">
        <f t="shared" si="1"/>
        <v>43.2</v>
      </c>
      <c r="K36" s="1">
        <f t="shared" si="2"/>
        <v>0</v>
      </c>
      <c r="L36" s="1">
        <f t="shared" si="3"/>
        <v>0</v>
      </c>
      <c r="M36" s="1"/>
      <c r="N36" s="1">
        <v>1.2</v>
      </c>
      <c r="O36" s="1"/>
      <c r="P36" s="167">
        <f t="shared" si="4"/>
        <v>0</v>
      </c>
      <c r="Q36" s="173"/>
      <c r="R36" s="173">
        <v>0</v>
      </c>
      <c r="S36" s="167">
        <f t="shared" si="5"/>
        <v>0</v>
      </c>
      <c r="X36">
        <v>0</v>
      </c>
      <c r="Z36">
        <v>0</v>
      </c>
    </row>
    <row r="37" spans="1:26" ht="24.95" customHeight="1" x14ac:dyDescent="0.25">
      <c r="A37" s="171"/>
      <c r="B37" s="168" t="s">
        <v>682</v>
      </c>
      <c r="C37" s="172" t="s">
        <v>722</v>
      </c>
      <c r="D37" s="168" t="s">
        <v>723</v>
      </c>
      <c r="E37" s="168" t="s">
        <v>685</v>
      </c>
      <c r="F37" s="169">
        <v>24</v>
      </c>
      <c r="G37" s="170"/>
      <c r="H37" s="170"/>
      <c r="I37" s="170">
        <f t="shared" si="0"/>
        <v>0</v>
      </c>
      <c r="J37" s="168">
        <f t="shared" si="1"/>
        <v>28.8</v>
      </c>
      <c r="K37" s="1">
        <f t="shared" si="2"/>
        <v>0</v>
      </c>
      <c r="L37" s="1">
        <f t="shared" si="3"/>
        <v>0</v>
      </c>
      <c r="M37" s="1"/>
      <c r="N37" s="1">
        <v>1.2</v>
      </c>
      <c r="O37" s="1"/>
      <c r="P37" s="167">
        <f t="shared" si="4"/>
        <v>0</v>
      </c>
      <c r="Q37" s="173"/>
      <c r="R37" s="173">
        <v>0</v>
      </c>
      <c r="S37" s="167">
        <f t="shared" si="5"/>
        <v>0</v>
      </c>
      <c r="X37">
        <v>0</v>
      </c>
      <c r="Z37">
        <v>0</v>
      </c>
    </row>
    <row r="38" spans="1:26" ht="24.95" customHeight="1" x14ac:dyDescent="0.25">
      <c r="A38" s="171"/>
      <c r="B38" s="168" t="s">
        <v>682</v>
      </c>
      <c r="C38" s="172" t="s">
        <v>722</v>
      </c>
      <c r="D38" s="168" t="s">
        <v>723</v>
      </c>
      <c r="E38" s="168" t="s">
        <v>685</v>
      </c>
      <c r="F38" s="169">
        <v>12</v>
      </c>
      <c r="G38" s="170"/>
      <c r="H38" s="170"/>
      <c r="I38" s="170">
        <f t="shared" si="0"/>
        <v>0</v>
      </c>
      <c r="J38" s="168">
        <f t="shared" si="1"/>
        <v>14.4</v>
      </c>
      <c r="K38" s="1">
        <f t="shared" si="2"/>
        <v>0</v>
      </c>
      <c r="L38" s="1">
        <f t="shared" si="3"/>
        <v>0</v>
      </c>
      <c r="M38" s="1"/>
      <c r="N38" s="1">
        <v>1.2</v>
      </c>
      <c r="O38" s="1"/>
      <c r="P38" s="167">
        <f t="shared" si="4"/>
        <v>0</v>
      </c>
      <c r="Q38" s="173"/>
      <c r="R38" s="173">
        <v>0</v>
      </c>
      <c r="S38" s="167">
        <f t="shared" si="5"/>
        <v>0</v>
      </c>
      <c r="X38">
        <v>0</v>
      </c>
      <c r="Z38">
        <v>0</v>
      </c>
    </row>
    <row r="39" spans="1:26" ht="24.95" customHeight="1" x14ac:dyDescent="0.25">
      <c r="A39" s="171"/>
      <c r="B39" s="168" t="s">
        <v>682</v>
      </c>
      <c r="C39" s="172" t="s">
        <v>724</v>
      </c>
      <c r="D39" s="168" t="s">
        <v>725</v>
      </c>
      <c r="E39" s="168" t="s">
        <v>685</v>
      </c>
      <c r="F39" s="169">
        <v>2</v>
      </c>
      <c r="G39" s="170"/>
      <c r="H39" s="170"/>
      <c r="I39" s="170">
        <f t="shared" si="0"/>
        <v>0</v>
      </c>
      <c r="J39" s="168">
        <f t="shared" si="1"/>
        <v>10</v>
      </c>
      <c r="K39" s="1">
        <f t="shared" si="2"/>
        <v>0</v>
      </c>
      <c r="L39" s="1">
        <f t="shared" si="3"/>
        <v>0</v>
      </c>
      <c r="M39" s="1"/>
      <c r="N39" s="1">
        <v>5</v>
      </c>
      <c r="O39" s="1"/>
      <c r="P39" s="167">
        <f t="shared" si="4"/>
        <v>0</v>
      </c>
      <c r="Q39" s="173"/>
      <c r="R39" s="173">
        <v>0</v>
      </c>
      <c r="S39" s="167">
        <f t="shared" si="5"/>
        <v>0</v>
      </c>
      <c r="X39">
        <v>0</v>
      </c>
      <c r="Z39">
        <v>0</v>
      </c>
    </row>
    <row r="40" spans="1:26" ht="24.95" customHeight="1" x14ac:dyDescent="0.25">
      <c r="A40" s="171"/>
      <c r="B40" s="168" t="s">
        <v>682</v>
      </c>
      <c r="C40" s="172" t="s">
        <v>726</v>
      </c>
      <c r="D40" s="168" t="s">
        <v>727</v>
      </c>
      <c r="E40" s="168" t="s">
        <v>685</v>
      </c>
      <c r="F40" s="169">
        <v>2</v>
      </c>
      <c r="G40" s="170"/>
      <c r="H40" s="170"/>
      <c r="I40" s="170">
        <f t="shared" si="0"/>
        <v>0</v>
      </c>
      <c r="J40" s="168">
        <f t="shared" si="1"/>
        <v>11.48</v>
      </c>
      <c r="K40" s="1">
        <f t="shared" si="2"/>
        <v>0</v>
      </c>
      <c r="L40" s="1">
        <f t="shared" si="3"/>
        <v>0</v>
      </c>
      <c r="M40" s="1"/>
      <c r="N40" s="1">
        <v>5.74</v>
      </c>
      <c r="O40" s="1"/>
      <c r="P40" s="167">
        <f t="shared" si="4"/>
        <v>0</v>
      </c>
      <c r="Q40" s="173"/>
      <c r="R40" s="173">
        <v>0</v>
      </c>
      <c r="S40" s="167">
        <f t="shared" si="5"/>
        <v>0</v>
      </c>
      <c r="X40">
        <v>0</v>
      </c>
      <c r="Z40">
        <v>0</v>
      </c>
    </row>
    <row r="41" spans="1:26" ht="24.95" customHeight="1" x14ac:dyDescent="0.25">
      <c r="A41" s="171"/>
      <c r="B41" s="168" t="s">
        <v>682</v>
      </c>
      <c r="C41" s="172" t="s">
        <v>728</v>
      </c>
      <c r="D41" s="168" t="s">
        <v>729</v>
      </c>
      <c r="E41" s="168" t="s">
        <v>685</v>
      </c>
      <c r="F41" s="169">
        <v>4</v>
      </c>
      <c r="G41" s="170"/>
      <c r="H41" s="170"/>
      <c r="I41" s="170">
        <f t="shared" si="0"/>
        <v>0</v>
      </c>
      <c r="J41" s="168">
        <f t="shared" si="1"/>
        <v>8</v>
      </c>
      <c r="K41" s="1">
        <f t="shared" si="2"/>
        <v>0</v>
      </c>
      <c r="L41" s="1">
        <f t="shared" si="3"/>
        <v>0</v>
      </c>
      <c r="M41" s="1"/>
      <c r="N41" s="1">
        <v>2</v>
      </c>
      <c r="O41" s="1"/>
      <c r="P41" s="167">
        <f t="shared" si="4"/>
        <v>0</v>
      </c>
      <c r="Q41" s="173"/>
      <c r="R41" s="173">
        <v>0</v>
      </c>
      <c r="S41" s="167">
        <f t="shared" si="5"/>
        <v>0</v>
      </c>
      <c r="X41">
        <v>0</v>
      </c>
      <c r="Z41">
        <v>0</v>
      </c>
    </row>
    <row r="42" spans="1:26" ht="24.95" customHeight="1" x14ac:dyDescent="0.25">
      <c r="A42" s="171"/>
      <c r="B42" s="168" t="s">
        <v>682</v>
      </c>
      <c r="C42" s="172" t="s">
        <v>730</v>
      </c>
      <c r="D42" s="168" t="s">
        <v>731</v>
      </c>
      <c r="E42" s="168" t="s">
        <v>685</v>
      </c>
      <c r="F42" s="169">
        <v>30</v>
      </c>
      <c r="G42" s="170"/>
      <c r="H42" s="170"/>
      <c r="I42" s="170">
        <f t="shared" si="0"/>
        <v>0</v>
      </c>
      <c r="J42" s="168">
        <f t="shared" si="1"/>
        <v>42</v>
      </c>
      <c r="K42" s="1">
        <f t="shared" si="2"/>
        <v>0</v>
      </c>
      <c r="L42" s="1">
        <f t="shared" si="3"/>
        <v>0</v>
      </c>
      <c r="M42" s="1"/>
      <c r="N42" s="1">
        <v>1.4</v>
      </c>
      <c r="O42" s="1"/>
      <c r="P42" s="167">
        <f t="shared" si="4"/>
        <v>0</v>
      </c>
      <c r="Q42" s="173"/>
      <c r="R42" s="173">
        <v>0</v>
      </c>
      <c r="S42" s="167">
        <f t="shared" si="5"/>
        <v>0</v>
      </c>
      <c r="X42">
        <v>0</v>
      </c>
      <c r="Z42">
        <v>0</v>
      </c>
    </row>
    <row r="43" spans="1:26" ht="24.95" customHeight="1" x14ac:dyDescent="0.25">
      <c r="A43" s="171"/>
      <c r="B43" s="168" t="s">
        <v>682</v>
      </c>
      <c r="C43" s="172" t="s">
        <v>732</v>
      </c>
      <c r="D43" s="168" t="s">
        <v>733</v>
      </c>
      <c r="E43" s="168" t="s">
        <v>685</v>
      </c>
      <c r="F43" s="169">
        <v>3</v>
      </c>
      <c r="G43" s="170"/>
      <c r="H43" s="170"/>
      <c r="I43" s="170">
        <f t="shared" si="0"/>
        <v>0</v>
      </c>
      <c r="J43" s="168">
        <f t="shared" si="1"/>
        <v>6</v>
      </c>
      <c r="K43" s="1">
        <f t="shared" si="2"/>
        <v>0</v>
      </c>
      <c r="L43" s="1">
        <f t="shared" si="3"/>
        <v>0</v>
      </c>
      <c r="M43" s="1"/>
      <c r="N43" s="1">
        <v>2</v>
      </c>
      <c r="O43" s="1"/>
      <c r="P43" s="167">
        <f t="shared" si="4"/>
        <v>0</v>
      </c>
      <c r="Q43" s="173"/>
      <c r="R43" s="173">
        <v>0</v>
      </c>
      <c r="S43" s="167">
        <f t="shared" si="5"/>
        <v>0</v>
      </c>
      <c r="X43">
        <v>0</v>
      </c>
      <c r="Z43">
        <v>0</v>
      </c>
    </row>
    <row r="44" spans="1:26" ht="24.95" customHeight="1" x14ac:dyDescent="0.25">
      <c r="A44" s="171"/>
      <c r="B44" s="168" t="s">
        <v>682</v>
      </c>
      <c r="C44" s="172" t="s">
        <v>734</v>
      </c>
      <c r="D44" s="168" t="s">
        <v>735</v>
      </c>
      <c r="E44" s="168" t="s">
        <v>685</v>
      </c>
      <c r="F44" s="169">
        <v>1</v>
      </c>
      <c r="G44" s="170"/>
      <c r="H44" s="170"/>
      <c r="I44" s="170">
        <f t="shared" si="0"/>
        <v>0</v>
      </c>
      <c r="J44" s="168">
        <f t="shared" si="1"/>
        <v>2</v>
      </c>
      <c r="K44" s="1">
        <f t="shared" si="2"/>
        <v>0</v>
      </c>
      <c r="L44" s="1">
        <f t="shared" si="3"/>
        <v>0</v>
      </c>
      <c r="M44" s="1"/>
      <c r="N44" s="1">
        <v>2</v>
      </c>
      <c r="O44" s="1"/>
      <c r="P44" s="167">
        <f t="shared" si="4"/>
        <v>0</v>
      </c>
      <c r="Q44" s="173"/>
      <c r="R44" s="173">
        <v>0</v>
      </c>
      <c r="S44" s="167">
        <f t="shared" si="5"/>
        <v>0</v>
      </c>
      <c r="X44">
        <v>0</v>
      </c>
      <c r="Z44">
        <v>0</v>
      </c>
    </row>
    <row r="45" spans="1:26" ht="24.95" customHeight="1" x14ac:dyDescent="0.25">
      <c r="A45" s="171"/>
      <c r="B45" s="168" t="s">
        <v>682</v>
      </c>
      <c r="C45" s="172" t="s">
        <v>736</v>
      </c>
      <c r="D45" s="168" t="s">
        <v>737</v>
      </c>
      <c r="E45" s="168" t="s">
        <v>685</v>
      </c>
      <c r="F45" s="169">
        <v>1</v>
      </c>
      <c r="G45" s="170"/>
      <c r="H45" s="170"/>
      <c r="I45" s="170">
        <f t="shared" si="0"/>
        <v>0</v>
      </c>
      <c r="J45" s="168">
        <f t="shared" si="1"/>
        <v>2.75</v>
      </c>
      <c r="K45" s="1">
        <f t="shared" si="2"/>
        <v>0</v>
      </c>
      <c r="L45" s="1">
        <f t="shared" si="3"/>
        <v>0</v>
      </c>
      <c r="M45" s="1"/>
      <c r="N45" s="1">
        <v>2.75</v>
      </c>
      <c r="O45" s="1"/>
      <c r="P45" s="167">
        <f t="shared" si="4"/>
        <v>0</v>
      </c>
      <c r="Q45" s="173"/>
      <c r="R45" s="173">
        <v>0</v>
      </c>
      <c r="S45" s="167">
        <f t="shared" si="5"/>
        <v>0</v>
      </c>
      <c r="X45">
        <v>0</v>
      </c>
      <c r="Z45">
        <v>0</v>
      </c>
    </row>
    <row r="46" spans="1:26" ht="24.95" customHeight="1" x14ac:dyDescent="0.25">
      <c r="A46" s="171"/>
      <c r="B46" s="168" t="s">
        <v>682</v>
      </c>
      <c r="C46" s="172" t="s">
        <v>738</v>
      </c>
      <c r="D46" s="168" t="s">
        <v>739</v>
      </c>
      <c r="E46" s="168" t="s">
        <v>685</v>
      </c>
      <c r="F46" s="169">
        <v>2</v>
      </c>
      <c r="G46" s="170"/>
      <c r="H46" s="170"/>
      <c r="I46" s="170">
        <f t="shared" si="0"/>
        <v>0</v>
      </c>
      <c r="J46" s="168">
        <f t="shared" si="1"/>
        <v>4</v>
      </c>
      <c r="K46" s="1">
        <f t="shared" si="2"/>
        <v>0</v>
      </c>
      <c r="L46" s="1">
        <f t="shared" si="3"/>
        <v>0</v>
      </c>
      <c r="M46" s="1"/>
      <c r="N46" s="1">
        <v>2</v>
      </c>
      <c r="O46" s="1"/>
      <c r="P46" s="167">
        <f t="shared" si="4"/>
        <v>0</v>
      </c>
      <c r="Q46" s="173"/>
      <c r="R46" s="173">
        <v>0</v>
      </c>
      <c r="S46" s="167">
        <f t="shared" si="5"/>
        <v>0</v>
      </c>
      <c r="X46">
        <v>0</v>
      </c>
      <c r="Z46">
        <v>0</v>
      </c>
    </row>
    <row r="47" spans="1:26" ht="24.95" customHeight="1" x14ac:dyDescent="0.25">
      <c r="A47" s="171"/>
      <c r="B47" s="168" t="s">
        <v>682</v>
      </c>
      <c r="C47" s="172" t="s">
        <v>740</v>
      </c>
      <c r="D47" s="168" t="s">
        <v>741</v>
      </c>
      <c r="E47" s="168" t="s">
        <v>685</v>
      </c>
      <c r="F47" s="169">
        <v>1</v>
      </c>
      <c r="G47" s="170"/>
      <c r="H47" s="170"/>
      <c r="I47" s="170">
        <f t="shared" si="0"/>
        <v>0</v>
      </c>
      <c r="J47" s="168">
        <f t="shared" si="1"/>
        <v>8.49</v>
      </c>
      <c r="K47" s="1">
        <f t="shared" si="2"/>
        <v>0</v>
      </c>
      <c r="L47" s="1">
        <f t="shared" si="3"/>
        <v>0</v>
      </c>
      <c r="M47" s="1"/>
      <c r="N47" s="1">
        <v>8.49</v>
      </c>
      <c r="O47" s="1"/>
      <c r="P47" s="167">
        <f t="shared" si="4"/>
        <v>0</v>
      </c>
      <c r="Q47" s="173"/>
      <c r="R47" s="173">
        <v>0</v>
      </c>
      <c r="S47" s="167">
        <f t="shared" si="5"/>
        <v>0</v>
      </c>
      <c r="X47">
        <v>0</v>
      </c>
      <c r="Z47">
        <v>0</v>
      </c>
    </row>
    <row r="48" spans="1:26" ht="24.95" customHeight="1" x14ac:dyDescent="0.25">
      <c r="A48" s="171"/>
      <c r="B48" s="168" t="s">
        <v>682</v>
      </c>
      <c r="C48" s="172" t="s">
        <v>742</v>
      </c>
      <c r="D48" s="168" t="s">
        <v>743</v>
      </c>
      <c r="E48" s="168" t="s">
        <v>685</v>
      </c>
      <c r="F48" s="169">
        <v>2</v>
      </c>
      <c r="G48" s="170"/>
      <c r="H48" s="170"/>
      <c r="I48" s="170">
        <f t="shared" si="0"/>
        <v>0</v>
      </c>
      <c r="J48" s="168">
        <f t="shared" si="1"/>
        <v>7.68</v>
      </c>
      <c r="K48" s="1">
        <f t="shared" si="2"/>
        <v>0</v>
      </c>
      <c r="L48" s="1">
        <f t="shared" si="3"/>
        <v>0</v>
      </c>
      <c r="M48" s="1"/>
      <c r="N48" s="1">
        <v>3.84</v>
      </c>
      <c r="O48" s="1"/>
      <c r="P48" s="167">
        <f t="shared" si="4"/>
        <v>0</v>
      </c>
      <c r="Q48" s="173"/>
      <c r="R48" s="173">
        <v>0</v>
      </c>
      <c r="S48" s="167">
        <f t="shared" si="5"/>
        <v>0</v>
      </c>
      <c r="X48">
        <v>0</v>
      </c>
      <c r="Z48">
        <v>0</v>
      </c>
    </row>
    <row r="49" spans="1:26" ht="24.95" customHeight="1" x14ac:dyDescent="0.25">
      <c r="A49" s="171"/>
      <c r="B49" s="168" t="s">
        <v>682</v>
      </c>
      <c r="C49" s="172" t="s">
        <v>744</v>
      </c>
      <c r="D49" s="168" t="s">
        <v>745</v>
      </c>
      <c r="E49" s="168" t="s">
        <v>145</v>
      </c>
      <c r="F49" s="169">
        <v>50</v>
      </c>
      <c r="G49" s="170"/>
      <c r="H49" s="170"/>
      <c r="I49" s="170">
        <f t="shared" si="0"/>
        <v>0</v>
      </c>
      <c r="J49" s="168">
        <f t="shared" si="1"/>
        <v>43.5</v>
      </c>
      <c r="K49" s="1">
        <f t="shared" si="2"/>
        <v>0</v>
      </c>
      <c r="L49" s="1">
        <f t="shared" si="3"/>
        <v>0</v>
      </c>
      <c r="M49" s="1"/>
      <c r="N49" s="1">
        <v>0.87</v>
      </c>
      <c r="O49" s="1"/>
      <c r="P49" s="167">
        <f t="shared" si="4"/>
        <v>0</v>
      </c>
      <c r="Q49" s="173"/>
      <c r="R49" s="173">
        <v>0</v>
      </c>
      <c r="S49" s="167">
        <f t="shared" si="5"/>
        <v>0</v>
      </c>
      <c r="X49">
        <v>0</v>
      </c>
      <c r="Z49">
        <v>0</v>
      </c>
    </row>
    <row r="50" spans="1:26" ht="24.95" customHeight="1" x14ac:dyDescent="0.25">
      <c r="A50" s="171"/>
      <c r="B50" s="168" t="s">
        <v>682</v>
      </c>
      <c r="C50" s="172" t="s">
        <v>746</v>
      </c>
      <c r="D50" s="168" t="s">
        <v>747</v>
      </c>
      <c r="E50" s="168" t="s">
        <v>145</v>
      </c>
      <c r="F50" s="169">
        <v>244</v>
      </c>
      <c r="G50" s="170"/>
      <c r="H50" s="170"/>
      <c r="I50" s="170">
        <f t="shared" ref="I50:I81" si="6">ROUND(F50*(G50+H50),2)</f>
        <v>0</v>
      </c>
      <c r="J50" s="168">
        <f t="shared" ref="J50:J81" si="7">ROUND(F50*(N50),2)</f>
        <v>41.48</v>
      </c>
      <c r="K50" s="1">
        <f t="shared" ref="K50:K81" si="8">ROUND(F50*(O50),2)</f>
        <v>0</v>
      </c>
      <c r="L50" s="1">
        <f t="shared" ref="L50:L75" si="9">ROUND(F50*(G50+H50),2)</f>
        <v>0</v>
      </c>
      <c r="M50" s="1"/>
      <c r="N50" s="1">
        <v>0.17</v>
      </c>
      <c r="O50" s="1"/>
      <c r="P50" s="167">
        <f t="shared" ref="P50:P81" si="10">ROUND(F50*(R50),3)</f>
        <v>0</v>
      </c>
      <c r="Q50" s="173"/>
      <c r="R50" s="173">
        <v>0</v>
      </c>
      <c r="S50" s="167">
        <f t="shared" ref="S50:S81" si="11">ROUND(F50*(X50),3)</f>
        <v>0</v>
      </c>
      <c r="X50">
        <v>0</v>
      </c>
      <c r="Z50">
        <v>0</v>
      </c>
    </row>
    <row r="51" spans="1:26" ht="24.95" customHeight="1" x14ac:dyDescent="0.25">
      <c r="A51" s="171"/>
      <c r="B51" s="168" t="s">
        <v>682</v>
      </c>
      <c r="C51" s="172" t="s">
        <v>748</v>
      </c>
      <c r="D51" s="168" t="s">
        <v>749</v>
      </c>
      <c r="E51" s="168" t="s">
        <v>145</v>
      </c>
      <c r="F51" s="169">
        <v>95</v>
      </c>
      <c r="G51" s="170"/>
      <c r="H51" s="170"/>
      <c r="I51" s="170">
        <f t="shared" si="6"/>
        <v>0</v>
      </c>
      <c r="J51" s="168">
        <f t="shared" si="7"/>
        <v>19</v>
      </c>
      <c r="K51" s="1">
        <f t="shared" si="8"/>
        <v>0</v>
      </c>
      <c r="L51" s="1">
        <f t="shared" si="9"/>
        <v>0</v>
      </c>
      <c r="M51" s="1"/>
      <c r="N51" s="1">
        <v>0.2</v>
      </c>
      <c r="O51" s="1"/>
      <c r="P51" s="167">
        <f t="shared" si="10"/>
        <v>0</v>
      </c>
      <c r="Q51" s="173"/>
      <c r="R51" s="173">
        <v>0</v>
      </c>
      <c r="S51" s="167">
        <f t="shared" si="11"/>
        <v>0</v>
      </c>
      <c r="X51">
        <v>0</v>
      </c>
      <c r="Z51">
        <v>0</v>
      </c>
    </row>
    <row r="52" spans="1:26" ht="24.95" customHeight="1" x14ac:dyDescent="0.25">
      <c r="A52" s="171"/>
      <c r="B52" s="168" t="s">
        <v>682</v>
      </c>
      <c r="C52" s="172" t="s">
        <v>750</v>
      </c>
      <c r="D52" s="168" t="s">
        <v>751</v>
      </c>
      <c r="E52" s="168" t="s">
        <v>145</v>
      </c>
      <c r="F52" s="169">
        <v>25</v>
      </c>
      <c r="G52" s="170"/>
      <c r="H52" s="170"/>
      <c r="I52" s="170">
        <f t="shared" si="6"/>
        <v>0</v>
      </c>
      <c r="J52" s="168">
        <f t="shared" si="7"/>
        <v>7.25</v>
      </c>
      <c r="K52" s="1">
        <f t="shared" si="8"/>
        <v>0</v>
      </c>
      <c r="L52" s="1">
        <f t="shared" si="9"/>
        <v>0</v>
      </c>
      <c r="M52" s="1"/>
      <c r="N52" s="1">
        <v>0.28999999999999998</v>
      </c>
      <c r="O52" s="1"/>
      <c r="P52" s="167">
        <f t="shared" si="10"/>
        <v>0</v>
      </c>
      <c r="Q52" s="173"/>
      <c r="R52" s="173">
        <v>0</v>
      </c>
      <c r="S52" s="167">
        <f t="shared" si="11"/>
        <v>0</v>
      </c>
      <c r="X52">
        <v>0</v>
      </c>
      <c r="Z52">
        <v>0</v>
      </c>
    </row>
    <row r="53" spans="1:26" ht="24.95" customHeight="1" x14ac:dyDescent="0.25">
      <c r="A53" s="171"/>
      <c r="B53" s="168" t="s">
        <v>682</v>
      </c>
      <c r="C53" s="172" t="s">
        <v>752</v>
      </c>
      <c r="D53" s="168" t="s">
        <v>753</v>
      </c>
      <c r="E53" s="168" t="s">
        <v>145</v>
      </c>
      <c r="F53" s="169">
        <v>38</v>
      </c>
      <c r="G53" s="170"/>
      <c r="H53" s="170"/>
      <c r="I53" s="170">
        <f t="shared" si="6"/>
        <v>0</v>
      </c>
      <c r="J53" s="168">
        <f t="shared" si="7"/>
        <v>7.98</v>
      </c>
      <c r="K53" s="1">
        <f t="shared" si="8"/>
        <v>0</v>
      </c>
      <c r="L53" s="1">
        <f t="shared" si="9"/>
        <v>0</v>
      </c>
      <c r="M53" s="1"/>
      <c r="N53" s="1">
        <v>0.21</v>
      </c>
      <c r="O53" s="1"/>
      <c r="P53" s="167">
        <f t="shared" si="10"/>
        <v>0</v>
      </c>
      <c r="Q53" s="173"/>
      <c r="R53" s="173">
        <v>0</v>
      </c>
      <c r="S53" s="167">
        <f t="shared" si="11"/>
        <v>0</v>
      </c>
      <c r="X53">
        <v>0</v>
      </c>
      <c r="Z53">
        <v>0</v>
      </c>
    </row>
    <row r="54" spans="1:26" ht="24.95" customHeight="1" x14ac:dyDescent="0.25">
      <c r="A54" s="171"/>
      <c r="B54" s="168" t="s">
        <v>682</v>
      </c>
      <c r="C54" s="172" t="s">
        <v>754</v>
      </c>
      <c r="D54" s="168" t="s">
        <v>755</v>
      </c>
      <c r="E54" s="168" t="s">
        <v>145</v>
      </c>
      <c r="F54" s="169">
        <v>517</v>
      </c>
      <c r="G54" s="170"/>
      <c r="H54" s="170"/>
      <c r="I54" s="170">
        <f t="shared" si="6"/>
        <v>0</v>
      </c>
      <c r="J54" s="168">
        <f t="shared" si="7"/>
        <v>108.57</v>
      </c>
      <c r="K54" s="1">
        <f t="shared" si="8"/>
        <v>0</v>
      </c>
      <c r="L54" s="1">
        <f t="shared" si="9"/>
        <v>0</v>
      </c>
      <c r="M54" s="1"/>
      <c r="N54" s="1">
        <v>0.21</v>
      </c>
      <c r="O54" s="1"/>
      <c r="P54" s="167">
        <f t="shared" si="10"/>
        <v>0</v>
      </c>
      <c r="Q54" s="173"/>
      <c r="R54" s="173">
        <v>0</v>
      </c>
      <c r="S54" s="167">
        <f t="shared" si="11"/>
        <v>0</v>
      </c>
      <c r="X54">
        <v>0</v>
      </c>
      <c r="Z54">
        <v>0</v>
      </c>
    </row>
    <row r="55" spans="1:26" ht="24.95" customHeight="1" x14ac:dyDescent="0.25">
      <c r="A55" s="171"/>
      <c r="B55" s="168" t="s">
        <v>756</v>
      </c>
      <c r="C55" s="172" t="s">
        <v>757</v>
      </c>
      <c r="D55" s="168" t="s">
        <v>758</v>
      </c>
      <c r="E55" s="168" t="s">
        <v>671</v>
      </c>
      <c r="F55" s="169">
        <v>12</v>
      </c>
      <c r="G55" s="170"/>
      <c r="H55" s="170"/>
      <c r="I55" s="170">
        <f t="shared" si="6"/>
        <v>0</v>
      </c>
      <c r="J55" s="168">
        <f t="shared" si="7"/>
        <v>117.12</v>
      </c>
      <c r="K55" s="1">
        <f t="shared" si="8"/>
        <v>0</v>
      </c>
      <c r="L55" s="1">
        <f t="shared" si="9"/>
        <v>0</v>
      </c>
      <c r="M55" s="1"/>
      <c r="N55" s="1">
        <v>9.76</v>
      </c>
      <c r="O55" s="1"/>
      <c r="P55" s="167">
        <f t="shared" si="10"/>
        <v>0</v>
      </c>
      <c r="Q55" s="173"/>
      <c r="R55" s="173">
        <v>0</v>
      </c>
      <c r="S55" s="167">
        <f t="shared" si="11"/>
        <v>0</v>
      </c>
      <c r="X55">
        <v>0</v>
      </c>
      <c r="Z55">
        <v>0</v>
      </c>
    </row>
    <row r="56" spans="1:26" ht="24.95" customHeight="1" x14ac:dyDescent="0.25">
      <c r="A56" s="171"/>
      <c r="B56" s="168" t="s">
        <v>756</v>
      </c>
      <c r="C56" s="172" t="s">
        <v>759</v>
      </c>
      <c r="D56" s="168" t="s">
        <v>760</v>
      </c>
      <c r="E56" s="168" t="s">
        <v>671</v>
      </c>
      <c r="F56" s="169">
        <v>8</v>
      </c>
      <c r="G56" s="170"/>
      <c r="H56" s="170"/>
      <c r="I56" s="170">
        <f t="shared" si="6"/>
        <v>0</v>
      </c>
      <c r="J56" s="168">
        <f t="shared" si="7"/>
        <v>106.88</v>
      </c>
      <c r="K56" s="1">
        <f t="shared" si="8"/>
        <v>0</v>
      </c>
      <c r="L56" s="1">
        <f t="shared" si="9"/>
        <v>0</v>
      </c>
      <c r="M56" s="1"/>
      <c r="N56" s="1">
        <v>13.36</v>
      </c>
      <c r="O56" s="1"/>
      <c r="P56" s="167">
        <f t="shared" si="10"/>
        <v>0</v>
      </c>
      <c r="Q56" s="173"/>
      <c r="R56" s="173">
        <v>0</v>
      </c>
      <c r="S56" s="167">
        <f t="shared" si="11"/>
        <v>0</v>
      </c>
      <c r="X56">
        <v>0</v>
      </c>
      <c r="Z56">
        <v>0</v>
      </c>
    </row>
    <row r="57" spans="1:26" ht="24.95" customHeight="1" x14ac:dyDescent="0.25">
      <c r="A57" s="171"/>
      <c r="B57" s="168" t="s">
        <v>761</v>
      </c>
      <c r="C57" s="172" t="s">
        <v>762</v>
      </c>
      <c r="D57" s="168" t="s">
        <v>763</v>
      </c>
      <c r="E57" s="168" t="s">
        <v>145</v>
      </c>
      <c r="F57" s="169">
        <v>520</v>
      </c>
      <c r="G57" s="170"/>
      <c r="H57" s="170"/>
      <c r="I57" s="170">
        <f t="shared" si="6"/>
        <v>0</v>
      </c>
      <c r="J57" s="168">
        <f t="shared" si="7"/>
        <v>410.8</v>
      </c>
      <c r="K57" s="1">
        <f t="shared" si="8"/>
        <v>0</v>
      </c>
      <c r="L57" s="1">
        <f t="shared" si="9"/>
        <v>0</v>
      </c>
      <c r="M57" s="1"/>
      <c r="N57" s="1">
        <v>0.79</v>
      </c>
      <c r="O57" s="1"/>
      <c r="P57" s="167">
        <f t="shared" si="10"/>
        <v>0</v>
      </c>
      <c r="Q57" s="173"/>
      <c r="R57" s="173">
        <v>0</v>
      </c>
      <c r="S57" s="167">
        <f t="shared" si="11"/>
        <v>0</v>
      </c>
      <c r="X57">
        <v>0</v>
      </c>
      <c r="Z57">
        <v>0</v>
      </c>
    </row>
    <row r="58" spans="1:26" ht="24.95" customHeight="1" x14ac:dyDescent="0.25">
      <c r="A58" s="171"/>
      <c r="B58" s="168" t="s">
        <v>761</v>
      </c>
      <c r="C58" s="172" t="s">
        <v>764</v>
      </c>
      <c r="D58" s="168" t="s">
        <v>765</v>
      </c>
      <c r="E58" s="168" t="s">
        <v>685</v>
      </c>
      <c r="F58" s="169">
        <v>1</v>
      </c>
      <c r="G58" s="170"/>
      <c r="H58" s="170"/>
      <c r="I58" s="170">
        <f t="shared" si="6"/>
        <v>0</v>
      </c>
      <c r="J58" s="168">
        <f t="shared" si="7"/>
        <v>12.25</v>
      </c>
      <c r="K58" s="1">
        <f t="shared" si="8"/>
        <v>0</v>
      </c>
      <c r="L58" s="1">
        <f t="shared" si="9"/>
        <v>0</v>
      </c>
      <c r="M58" s="1"/>
      <c r="N58" s="1">
        <v>12.25</v>
      </c>
      <c r="O58" s="1"/>
      <c r="P58" s="167">
        <f t="shared" si="10"/>
        <v>0</v>
      </c>
      <c r="Q58" s="173"/>
      <c r="R58" s="173">
        <v>0</v>
      </c>
      <c r="S58" s="167">
        <f t="shared" si="11"/>
        <v>0</v>
      </c>
      <c r="X58">
        <v>0</v>
      </c>
      <c r="Z58">
        <v>0</v>
      </c>
    </row>
    <row r="59" spans="1:26" ht="24.95" customHeight="1" x14ac:dyDescent="0.25">
      <c r="A59" s="171"/>
      <c r="B59" s="168" t="s">
        <v>761</v>
      </c>
      <c r="C59" s="172" t="s">
        <v>766</v>
      </c>
      <c r="D59" s="168" t="s">
        <v>767</v>
      </c>
      <c r="E59" s="168" t="s">
        <v>685</v>
      </c>
      <c r="F59" s="169">
        <v>4</v>
      </c>
      <c r="G59" s="170"/>
      <c r="H59" s="170"/>
      <c r="I59" s="170">
        <f t="shared" si="6"/>
        <v>0</v>
      </c>
      <c r="J59" s="168">
        <f t="shared" si="7"/>
        <v>15.56</v>
      </c>
      <c r="K59" s="1">
        <f t="shared" si="8"/>
        <v>0</v>
      </c>
      <c r="L59" s="1">
        <f t="shared" si="9"/>
        <v>0</v>
      </c>
      <c r="M59" s="1"/>
      <c r="N59" s="1">
        <v>3.89</v>
      </c>
      <c r="O59" s="1"/>
      <c r="P59" s="167">
        <f t="shared" si="10"/>
        <v>0</v>
      </c>
      <c r="Q59" s="173"/>
      <c r="R59" s="173">
        <v>0</v>
      </c>
      <c r="S59" s="167">
        <f t="shared" si="11"/>
        <v>0</v>
      </c>
      <c r="X59">
        <v>0</v>
      </c>
      <c r="Z59">
        <v>0</v>
      </c>
    </row>
    <row r="60" spans="1:26" ht="24.95" customHeight="1" x14ac:dyDescent="0.25">
      <c r="A60" s="171"/>
      <c r="B60" s="168" t="s">
        <v>761</v>
      </c>
      <c r="C60" s="172" t="s">
        <v>768</v>
      </c>
      <c r="D60" s="168" t="s">
        <v>769</v>
      </c>
      <c r="E60" s="168" t="s">
        <v>685</v>
      </c>
      <c r="F60" s="169">
        <v>14</v>
      </c>
      <c r="G60" s="170"/>
      <c r="H60" s="170"/>
      <c r="I60" s="170">
        <f t="shared" si="6"/>
        <v>0</v>
      </c>
      <c r="J60" s="168">
        <f t="shared" si="7"/>
        <v>45.08</v>
      </c>
      <c r="K60" s="1">
        <f t="shared" si="8"/>
        <v>0</v>
      </c>
      <c r="L60" s="1">
        <f t="shared" si="9"/>
        <v>0</v>
      </c>
      <c r="M60" s="1"/>
      <c r="N60" s="1">
        <v>3.22</v>
      </c>
      <c r="O60" s="1"/>
      <c r="P60" s="167">
        <f t="shared" si="10"/>
        <v>0</v>
      </c>
      <c r="Q60" s="173"/>
      <c r="R60" s="173">
        <v>0</v>
      </c>
      <c r="S60" s="167">
        <f t="shared" si="11"/>
        <v>0</v>
      </c>
      <c r="X60">
        <v>0</v>
      </c>
      <c r="Z60">
        <v>0</v>
      </c>
    </row>
    <row r="61" spans="1:26" ht="24.95" customHeight="1" x14ac:dyDescent="0.25">
      <c r="A61" s="171"/>
      <c r="B61" s="168" t="s">
        <v>761</v>
      </c>
      <c r="C61" s="172" t="s">
        <v>770</v>
      </c>
      <c r="D61" s="168" t="s">
        <v>771</v>
      </c>
      <c r="E61" s="168" t="s">
        <v>685</v>
      </c>
      <c r="F61" s="169">
        <v>1</v>
      </c>
      <c r="G61" s="170"/>
      <c r="H61" s="170"/>
      <c r="I61" s="170">
        <f t="shared" si="6"/>
        <v>0</v>
      </c>
      <c r="J61" s="168">
        <f t="shared" si="7"/>
        <v>15.74</v>
      </c>
      <c r="K61" s="1">
        <f t="shared" si="8"/>
        <v>0</v>
      </c>
      <c r="L61" s="1">
        <f t="shared" si="9"/>
        <v>0</v>
      </c>
      <c r="M61" s="1"/>
      <c r="N61" s="1">
        <v>15.74</v>
      </c>
      <c r="O61" s="1"/>
      <c r="P61" s="167">
        <f t="shared" si="10"/>
        <v>0</v>
      </c>
      <c r="Q61" s="173"/>
      <c r="R61" s="173">
        <v>0</v>
      </c>
      <c r="S61" s="167">
        <f t="shared" si="11"/>
        <v>0</v>
      </c>
      <c r="X61">
        <v>0</v>
      </c>
      <c r="Z61">
        <v>0</v>
      </c>
    </row>
    <row r="62" spans="1:26" ht="24.95" customHeight="1" x14ac:dyDescent="0.25">
      <c r="A62" s="171"/>
      <c r="B62" s="168" t="s">
        <v>761</v>
      </c>
      <c r="C62" s="172" t="s">
        <v>772</v>
      </c>
      <c r="D62" s="168" t="s">
        <v>773</v>
      </c>
      <c r="E62" s="168" t="s">
        <v>685</v>
      </c>
      <c r="F62" s="169">
        <v>4</v>
      </c>
      <c r="G62" s="170"/>
      <c r="H62" s="170"/>
      <c r="I62" s="170">
        <f t="shared" si="6"/>
        <v>0</v>
      </c>
      <c r="J62" s="168">
        <f t="shared" si="7"/>
        <v>7.8</v>
      </c>
      <c r="K62" s="1">
        <f t="shared" si="8"/>
        <v>0</v>
      </c>
      <c r="L62" s="1">
        <f t="shared" si="9"/>
        <v>0</v>
      </c>
      <c r="M62" s="1"/>
      <c r="N62" s="1">
        <v>1.95</v>
      </c>
      <c r="O62" s="1"/>
      <c r="P62" s="167">
        <f t="shared" si="10"/>
        <v>0</v>
      </c>
      <c r="Q62" s="173"/>
      <c r="R62" s="173">
        <v>0</v>
      </c>
      <c r="S62" s="167">
        <f t="shared" si="11"/>
        <v>0</v>
      </c>
      <c r="X62">
        <v>0</v>
      </c>
      <c r="Z62">
        <v>0</v>
      </c>
    </row>
    <row r="63" spans="1:26" ht="24.95" customHeight="1" x14ac:dyDescent="0.25">
      <c r="A63" s="171"/>
      <c r="B63" s="168" t="s">
        <v>761</v>
      </c>
      <c r="C63" s="172" t="s">
        <v>774</v>
      </c>
      <c r="D63" s="168" t="s">
        <v>775</v>
      </c>
      <c r="E63" s="168" t="s">
        <v>145</v>
      </c>
      <c r="F63" s="169">
        <v>115</v>
      </c>
      <c r="G63" s="170"/>
      <c r="H63" s="170"/>
      <c r="I63" s="170">
        <f t="shared" si="6"/>
        <v>0</v>
      </c>
      <c r="J63" s="168">
        <f t="shared" si="7"/>
        <v>51.75</v>
      </c>
      <c r="K63" s="1">
        <f t="shared" si="8"/>
        <v>0</v>
      </c>
      <c r="L63" s="1">
        <f t="shared" si="9"/>
        <v>0</v>
      </c>
      <c r="M63" s="1"/>
      <c r="N63" s="1">
        <v>0.45</v>
      </c>
      <c r="O63" s="1"/>
      <c r="P63" s="167">
        <f t="shared" si="10"/>
        <v>0</v>
      </c>
      <c r="Q63" s="173"/>
      <c r="R63" s="173">
        <v>0</v>
      </c>
      <c r="S63" s="167">
        <f t="shared" si="11"/>
        <v>0</v>
      </c>
      <c r="X63">
        <v>0</v>
      </c>
      <c r="Z63">
        <v>0</v>
      </c>
    </row>
    <row r="64" spans="1:26" ht="24.95" customHeight="1" x14ac:dyDescent="0.25">
      <c r="A64" s="171"/>
      <c r="B64" s="168" t="s">
        <v>761</v>
      </c>
      <c r="C64" s="172" t="s">
        <v>776</v>
      </c>
      <c r="D64" s="168" t="s">
        <v>777</v>
      </c>
      <c r="E64" s="168" t="s">
        <v>145</v>
      </c>
      <c r="F64" s="169">
        <v>244</v>
      </c>
      <c r="G64" s="170"/>
      <c r="H64" s="170"/>
      <c r="I64" s="170">
        <f t="shared" si="6"/>
        <v>0</v>
      </c>
      <c r="J64" s="168">
        <f t="shared" si="7"/>
        <v>90.28</v>
      </c>
      <c r="K64" s="1">
        <f t="shared" si="8"/>
        <v>0</v>
      </c>
      <c r="L64" s="1">
        <f t="shared" si="9"/>
        <v>0</v>
      </c>
      <c r="M64" s="1"/>
      <c r="N64" s="1">
        <v>0.37</v>
      </c>
      <c r="O64" s="1"/>
      <c r="P64" s="167">
        <f t="shared" si="10"/>
        <v>0</v>
      </c>
      <c r="Q64" s="173"/>
      <c r="R64" s="173">
        <v>0</v>
      </c>
      <c r="S64" s="167">
        <f t="shared" si="11"/>
        <v>0</v>
      </c>
      <c r="X64">
        <v>0</v>
      </c>
      <c r="Z64">
        <v>0</v>
      </c>
    </row>
    <row r="65" spans="1:26" ht="24.95" customHeight="1" x14ac:dyDescent="0.25">
      <c r="A65" s="171"/>
      <c r="B65" s="168" t="s">
        <v>761</v>
      </c>
      <c r="C65" s="172" t="s">
        <v>778</v>
      </c>
      <c r="D65" s="168" t="s">
        <v>779</v>
      </c>
      <c r="E65" s="168" t="s">
        <v>145</v>
      </c>
      <c r="F65" s="169">
        <v>95</v>
      </c>
      <c r="G65" s="170"/>
      <c r="H65" s="170"/>
      <c r="I65" s="170">
        <f t="shared" si="6"/>
        <v>0</v>
      </c>
      <c r="J65" s="168">
        <f t="shared" si="7"/>
        <v>56.05</v>
      </c>
      <c r="K65" s="1">
        <f t="shared" si="8"/>
        <v>0</v>
      </c>
      <c r="L65" s="1">
        <f t="shared" si="9"/>
        <v>0</v>
      </c>
      <c r="M65" s="1"/>
      <c r="N65" s="1">
        <v>0.59</v>
      </c>
      <c r="O65" s="1"/>
      <c r="P65" s="167">
        <f t="shared" si="10"/>
        <v>0</v>
      </c>
      <c r="Q65" s="173"/>
      <c r="R65" s="173">
        <v>0</v>
      </c>
      <c r="S65" s="167">
        <f t="shared" si="11"/>
        <v>0</v>
      </c>
      <c r="X65">
        <v>0</v>
      </c>
      <c r="Z65">
        <v>0</v>
      </c>
    </row>
    <row r="66" spans="1:26" ht="24.95" customHeight="1" x14ac:dyDescent="0.25">
      <c r="A66" s="171"/>
      <c r="B66" s="168" t="s">
        <v>761</v>
      </c>
      <c r="C66" s="172" t="s">
        <v>780</v>
      </c>
      <c r="D66" s="168" t="s">
        <v>781</v>
      </c>
      <c r="E66" s="168" t="s">
        <v>145</v>
      </c>
      <c r="F66" s="169">
        <v>25</v>
      </c>
      <c r="G66" s="170"/>
      <c r="H66" s="170"/>
      <c r="I66" s="170">
        <f t="shared" si="6"/>
        <v>0</v>
      </c>
      <c r="J66" s="168">
        <f t="shared" si="7"/>
        <v>47.25</v>
      </c>
      <c r="K66" s="1">
        <f t="shared" si="8"/>
        <v>0</v>
      </c>
      <c r="L66" s="1">
        <f t="shared" si="9"/>
        <v>0</v>
      </c>
      <c r="M66" s="1"/>
      <c r="N66" s="1">
        <v>1.8900000000000001</v>
      </c>
      <c r="O66" s="1"/>
      <c r="P66" s="167">
        <f t="shared" si="10"/>
        <v>0</v>
      </c>
      <c r="Q66" s="173"/>
      <c r="R66" s="173">
        <v>0</v>
      </c>
      <c r="S66" s="167">
        <f t="shared" si="11"/>
        <v>0</v>
      </c>
      <c r="X66">
        <v>0</v>
      </c>
      <c r="Z66">
        <v>0</v>
      </c>
    </row>
    <row r="67" spans="1:26" ht="24.95" customHeight="1" x14ac:dyDescent="0.25">
      <c r="A67" s="171"/>
      <c r="B67" s="168" t="s">
        <v>761</v>
      </c>
      <c r="C67" s="172" t="s">
        <v>782</v>
      </c>
      <c r="D67" s="168" t="s">
        <v>783</v>
      </c>
      <c r="E67" s="168" t="s">
        <v>145</v>
      </c>
      <c r="F67" s="169">
        <v>38</v>
      </c>
      <c r="G67" s="170"/>
      <c r="H67" s="170"/>
      <c r="I67" s="170">
        <f t="shared" si="6"/>
        <v>0</v>
      </c>
      <c r="J67" s="168">
        <f t="shared" si="7"/>
        <v>33.82</v>
      </c>
      <c r="K67" s="1">
        <f t="shared" si="8"/>
        <v>0</v>
      </c>
      <c r="L67" s="1">
        <f t="shared" si="9"/>
        <v>0</v>
      </c>
      <c r="M67" s="1"/>
      <c r="N67" s="1">
        <v>0.89</v>
      </c>
      <c r="O67" s="1"/>
      <c r="P67" s="167">
        <f t="shared" si="10"/>
        <v>0</v>
      </c>
      <c r="Q67" s="173"/>
      <c r="R67" s="173">
        <v>0</v>
      </c>
      <c r="S67" s="167">
        <f t="shared" si="11"/>
        <v>0</v>
      </c>
      <c r="X67">
        <v>0</v>
      </c>
      <c r="Z67">
        <v>0</v>
      </c>
    </row>
    <row r="68" spans="1:26" ht="24.95" customHeight="1" x14ac:dyDescent="0.25">
      <c r="A68" s="171"/>
      <c r="B68" s="168" t="s">
        <v>761</v>
      </c>
      <c r="C68" s="172" t="s">
        <v>784</v>
      </c>
      <c r="D68" s="168" t="s">
        <v>785</v>
      </c>
      <c r="E68" s="168" t="s">
        <v>145</v>
      </c>
      <c r="F68" s="169">
        <v>115</v>
      </c>
      <c r="G68" s="170"/>
      <c r="H68" s="170"/>
      <c r="I68" s="170">
        <f t="shared" si="6"/>
        <v>0</v>
      </c>
      <c r="J68" s="168">
        <f t="shared" si="7"/>
        <v>230</v>
      </c>
      <c r="K68" s="1">
        <f t="shared" si="8"/>
        <v>0</v>
      </c>
      <c r="L68" s="1">
        <f t="shared" si="9"/>
        <v>0</v>
      </c>
      <c r="M68" s="1"/>
      <c r="N68" s="1">
        <v>2</v>
      </c>
      <c r="O68" s="1"/>
      <c r="P68" s="167">
        <f t="shared" si="10"/>
        <v>0</v>
      </c>
      <c r="Q68" s="173"/>
      <c r="R68" s="173">
        <v>0</v>
      </c>
      <c r="S68" s="167">
        <f t="shared" si="11"/>
        <v>0</v>
      </c>
      <c r="X68">
        <v>0</v>
      </c>
      <c r="Z68">
        <v>0</v>
      </c>
    </row>
    <row r="69" spans="1:26" ht="24.95" customHeight="1" x14ac:dyDescent="0.25">
      <c r="A69" s="171"/>
      <c r="B69" s="168" t="s">
        <v>761</v>
      </c>
      <c r="C69" s="172" t="s">
        <v>786</v>
      </c>
      <c r="D69" s="168" t="s">
        <v>1047</v>
      </c>
      <c r="E69" s="168" t="s">
        <v>685</v>
      </c>
      <c r="F69" s="169">
        <v>11</v>
      </c>
      <c r="G69" s="170"/>
      <c r="H69" s="170"/>
      <c r="I69" s="170">
        <f t="shared" si="6"/>
        <v>0</v>
      </c>
      <c r="J69" s="168">
        <f t="shared" si="7"/>
        <v>342.21</v>
      </c>
      <c r="K69" s="1">
        <f t="shared" si="8"/>
        <v>0</v>
      </c>
      <c r="L69" s="1">
        <f t="shared" si="9"/>
        <v>0</v>
      </c>
      <c r="M69" s="1"/>
      <c r="N69" s="1">
        <v>31.11</v>
      </c>
      <c r="O69" s="1"/>
      <c r="P69" s="167">
        <f t="shared" si="10"/>
        <v>0</v>
      </c>
      <c r="Q69" s="173"/>
      <c r="R69" s="173">
        <v>0</v>
      </c>
      <c r="S69" s="167">
        <f t="shared" si="11"/>
        <v>0</v>
      </c>
      <c r="X69">
        <v>0</v>
      </c>
      <c r="Z69">
        <v>0</v>
      </c>
    </row>
    <row r="70" spans="1:26" ht="24.95" customHeight="1" x14ac:dyDescent="0.25">
      <c r="A70" s="171"/>
      <c r="B70" s="168" t="s">
        <v>761</v>
      </c>
      <c r="C70" s="172" t="s">
        <v>787</v>
      </c>
      <c r="D70" s="168" t="s">
        <v>788</v>
      </c>
      <c r="E70" s="168" t="s">
        <v>685</v>
      </c>
      <c r="F70" s="169">
        <v>22</v>
      </c>
      <c r="G70" s="170"/>
      <c r="H70" s="170"/>
      <c r="I70" s="170">
        <f t="shared" si="6"/>
        <v>0</v>
      </c>
      <c r="J70" s="168">
        <f t="shared" si="7"/>
        <v>1550.34</v>
      </c>
      <c r="K70" s="1">
        <f t="shared" si="8"/>
        <v>0</v>
      </c>
      <c r="L70" s="1">
        <f t="shared" si="9"/>
        <v>0</v>
      </c>
      <c r="M70" s="1"/>
      <c r="N70" s="1">
        <v>70.47</v>
      </c>
      <c r="O70" s="1"/>
      <c r="P70" s="167">
        <f t="shared" si="10"/>
        <v>0</v>
      </c>
      <c r="Q70" s="173"/>
      <c r="R70" s="173">
        <v>0</v>
      </c>
      <c r="S70" s="167">
        <f t="shared" si="11"/>
        <v>0</v>
      </c>
      <c r="X70">
        <v>0</v>
      </c>
      <c r="Z70">
        <v>0</v>
      </c>
    </row>
    <row r="71" spans="1:26" ht="24.95" customHeight="1" x14ac:dyDescent="0.25">
      <c r="A71" s="171"/>
      <c r="B71" s="168" t="s">
        <v>761</v>
      </c>
      <c r="C71" s="172" t="s">
        <v>789</v>
      </c>
      <c r="D71" s="168" t="s">
        <v>1048</v>
      </c>
      <c r="E71" s="168" t="s">
        <v>685</v>
      </c>
      <c r="F71" s="169">
        <v>4</v>
      </c>
      <c r="G71" s="170"/>
      <c r="H71" s="170"/>
      <c r="I71" s="170">
        <f t="shared" si="6"/>
        <v>0</v>
      </c>
      <c r="J71" s="168">
        <f t="shared" si="7"/>
        <v>90.44</v>
      </c>
      <c r="K71" s="1">
        <f t="shared" si="8"/>
        <v>0</v>
      </c>
      <c r="L71" s="1">
        <f t="shared" si="9"/>
        <v>0</v>
      </c>
      <c r="M71" s="1"/>
      <c r="N71" s="1">
        <v>22.61</v>
      </c>
      <c r="O71" s="1"/>
      <c r="P71" s="167">
        <f t="shared" si="10"/>
        <v>0</v>
      </c>
      <c r="Q71" s="173"/>
      <c r="R71" s="173">
        <v>0</v>
      </c>
      <c r="S71" s="167">
        <f t="shared" si="11"/>
        <v>0</v>
      </c>
      <c r="X71">
        <v>0</v>
      </c>
      <c r="Z71">
        <v>0</v>
      </c>
    </row>
    <row r="72" spans="1:26" ht="24.95" customHeight="1" x14ac:dyDescent="0.25">
      <c r="A72" s="171"/>
      <c r="B72" s="168" t="s">
        <v>761</v>
      </c>
      <c r="C72" s="172" t="s">
        <v>790</v>
      </c>
      <c r="D72" s="168" t="s">
        <v>1049</v>
      </c>
      <c r="E72" s="168" t="s">
        <v>685</v>
      </c>
      <c r="F72" s="169">
        <v>14</v>
      </c>
      <c r="G72" s="170"/>
      <c r="H72" s="170"/>
      <c r="I72" s="170">
        <f t="shared" si="6"/>
        <v>0</v>
      </c>
      <c r="J72" s="168">
        <f t="shared" si="7"/>
        <v>670.04</v>
      </c>
      <c r="K72" s="1">
        <f t="shared" si="8"/>
        <v>0</v>
      </c>
      <c r="L72" s="1">
        <f t="shared" si="9"/>
        <v>0</v>
      </c>
      <c r="M72" s="1"/>
      <c r="N72" s="1">
        <v>47.86</v>
      </c>
      <c r="O72" s="1"/>
      <c r="P72" s="167">
        <f t="shared" si="10"/>
        <v>0</v>
      </c>
      <c r="Q72" s="173"/>
      <c r="R72" s="173">
        <v>0</v>
      </c>
      <c r="S72" s="167">
        <f t="shared" si="11"/>
        <v>0</v>
      </c>
      <c r="X72">
        <v>0</v>
      </c>
      <c r="Z72">
        <v>0</v>
      </c>
    </row>
    <row r="73" spans="1:26" ht="24.95" customHeight="1" x14ac:dyDescent="0.25">
      <c r="A73" s="171"/>
      <c r="B73" s="168" t="s">
        <v>761</v>
      </c>
      <c r="C73" s="172" t="s">
        <v>791</v>
      </c>
      <c r="D73" s="168" t="s">
        <v>792</v>
      </c>
      <c r="E73" s="168" t="s">
        <v>685</v>
      </c>
      <c r="F73" s="169">
        <v>4</v>
      </c>
      <c r="G73" s="170"/>
      <c r="H73" s="170"/>
      <c r="I73" s="170">
        <f t="shared" si="6"/>
        <v>0</v>
      </c>
      <c r="J73" s="168">
        <f t="shared" si="7"/>
        <v>1.64</v>
      </c>
      <c r="K73" s="1">
        <f t="shared" si="8"/>
        <v>0</v>
      </c>
      <c r="L73" s="1">
        <f t="shared" si="9"/>
        <v>0</v>
      </c>
      <c r="M73" s="1"/>
      <c r="N73" s="1">
        <v>0.41</v>
      </c>
      <c r="O73" s="1"/>
      <c r="P73" s="167">
        <f t="shared" si="10"/>
        <v>0</v>
      </c>
      <c r="Q73" s="173"/>
      <c r="R73" s="173">
        <v>0</v>
      </c>
      <c r="S73" s="167">
        <f t="shared" si="11"/>
        <v>0</v>
      </c>
      <c r="X73">
        <v>0</v>
      </c>
      <c r="Z73">
        <v>0</v>
      </c>
    </row>
    <row r="74" spans="1:26" ht="24.95" customHeight="1" x14ac:dyDescent="0.25">
      <c r="A74" s="171"/>
      <c r="B74" s="168" t="s">
        <v>761</v>
      </c>
      <c r="C74" s="172" t="s">
        <v>793</v>
      </c>
      <c r="D74" s="168" t="s">
        <v>794</v>
      </c>
      <c r="E74" s="168" t="s">
        <v>685</v>
      </c>
      <c r="F74" s="169">
        <v>1</v>
      </c>
      <c r="G74" s="170"/>
      <c r="H74" s="170"/>
      <c r="I74" s="170">
        <f t="shared" si="6"/>
        <v>0</v>
      </c>
      <c r="J74" s="168">
        <f t="shared" si="7"/>
        <v>397.8</v>
      </c>
      <c r="K74" s="1">
        <f t="shared" si="8"/>
        <v>0</v>
      </c>
      <c r="L74" s="1">
        <f t="shared" si="9"/>
        <v>0</v>
      </c>
      <c r="M74" s="1"/>
      <c r="N74" s="1">
        <v>397.8</v>
      </c>
      <c r="O74" s="1"/>
      <c r="P74" s="167">
        <f t="shared" si="10"/>
        <v>0</v>
      </c>
      <c r="Q74" s="173"/>
      <c r="R74" s="173">
        <v>0</v>
      </c>
      <c r="S74" s="167">
        <f t="shared" si="11"/>
        <v>0</v>
      </c>
      <c r="X74">
        <v>0</v>
      </c>
      <c r="Z74">
        <v>0</v>
      </c>
    </row>
    <row r="75" spans="1:26" ht="24.95" customHeight="1" x14ac:dyDescent="0.25">
      <c r="A75" s="171"/>
      <c r="B75" s="168" t="s">
        <v>761</v>
      </c>
      <c r="C75" s="172" t="s">
        <v>795</v>
      </c>
      <c r="D75" s="168" t="s">
        <v>796</v>
      </c>
      <c r="E75" s="168" t="s">
        <v>685</v>
      </c>
      <c r="F75" s="169">
        <v>3</v>
      </c>
      <c r="G75" s="170"/>
      <c r="H75" s="170"/>
      <c r="I75" s="170">
        <f t="shared" si="6"/>
        <v>0</v>
      </c>
      <c r="J75" s="168">
        <f t="shared" si="7"/>
        <v>58.65</v>
      </c>
      <c r="K75" s="1">
        <f t="shared" si="8"/>
        <v>0</v>
      </c>
      <c r="L75" s="1">
        <f t="shared" si="9"/>
        <v>0</v>
      </c>
      <c r="M75" s="1"/>
      <c r="N75" s="1">
        <v>19.55</v>
      </c>
      <c r="O75" s="1"/>
      <c r="P75" s="167">
        <f t="shared" si="10"/>
        <v>0</v>
      </c>
      <c r="Q75" s="173"/>
      <c r="R75" s="173">
        <v>0</v>
      </c>
      <c r="S75" s="167">
        <f t="shared" si="11"/>
        <v>0</v>
      </c>
      <c r="X75">
        <v>0</v>
      </c>
      <c r="Z75">
        <v>0</v>
      </c>
    </row>
    <row r="76" spans="1:26" ht="24.95" customHeight="1" x14ac:dyDescent="0.25">
      <c r="A76" s="171"/>
      <c r="B76" s="168" t="s">
        <v>358</v>
      </c>
      <c r="C76" s="172" t="s">
        <v>797</v>
      </c>
      <c r="D76" s="168" t="s">
        <v>1050</v>
      </c>
      <c r="E76" s="168" t="s">
        <v>510</v>
      </c>
      <c r="F76" s="169">
        <v>4.6230000000000002</v>
      </c>
      <c r="G76" s="170"/>
      <c r="H76" s="170"/>
      <c r="I76" s="170">
        <f t="shared" si="6"/>
        <v>0</v>
      </c>
      <c r="J76" s="168">
        <f t="shared" si="7"/>
        <v>39.67</v>
      </c>
      <c r="K76" s="1">
        <f t="shared" si="8"/>
        <v>0</v>
      </c>
      <c r="L76" s="1"/>
      <c r="M76" s="1">
        <f t="shared" ref="M76:M108" si="12">ROUND(F76*(G76+H76),2)</f>
        <v>0</v>
      </c>
      <c r="N76" s="1">
        <v>8.58</v>
      </c>
      <c r="O76" s="1"/>
      <c r="P76" s="167">
        <f t="shared" si="10"/>
        <v>5.0000000000000001E-3</v>
      </c>
      <c r="Q76" s="173"/>
      <c r="R76" s="173">
        <v>1E-3</v>
      </c>
      <c r="S76" s="167">
        <f t="shared" si="11"/>
        <v>0</v>
      </c>
      <c r="X76">
        <v>0</v>
      </c>
      <c r="Z76">
        <v>0</v>
      </c>
    </row>
    <row r="77" spans="1:26" ht="24.95" customHeight="1" x14ac:dyDescent="0.25">
      <c r="A77" s="171"/>
      <c r="B77" s="168" t="s">
        <v>798</v>
      </c>
      <c r="C77" s="172" t="s">
        <v>799</v>
      </c>
      <c r="D77" s="168" t="s">
        <v>800</v>
      </c>
      <c r="E77" s="168" t="s">
        <v>685</v>
      </c>
      <c r="F77" s="169">
        <v>1</v>
      </c>
      <c r="G77" s="170"/>
      <c r="H77" s="170"/>
      <c r="I77" s="170">
        <f t="shared" si="6"/>
        <v>0</v>
      </c>
      <c r="J77" s="168">
        <f t="shared" si="7"/>
        <v>1.64</v>
      </c>
      <c r="K77" s="1">
        <f t="shared" si="8"/>
        <v>0</v>
      </c>
      <c r="L77" s="1"/>
      <c r="M77" s="1">
        <f t="shared" si="12"/>
        <v>0</v>
      </c>
      <c r="N77" s="1">
        <v>1.6400000000000001</v>
      </c>
      <c r="O77" s="1"/>
      <c r="P77" s="167">
        <f t="shared" si="10"/>
        <v>0</v>
      </c>
      <c r="Q77" s="173"/>
      <c r="R77" s="173">
        <v>2.1000000000000001E-4</v>
      </c>
      <c r="S77" s="167">
        <f t="shared" si="11"/>
        <v>0</v>
      </c>
      <c r="X77">
        <v>0</v>
      </c>
      <c r="Z77">
        <v>0</v>
      </c>
    </row>
    <row r="78" spans="1:26" ht="24.95" customHeight="1" x14ac:dyDescent="0.25">
      <c r="A78" s="171"/>
      <c r="B78" s="168" t="s">
        <v>798</v>
      </c>
      <c r="C78" s="172" t="s">
        <v>801</v>
      </c>
      <c r="D78" s="168" t="s">
        <v>802</v>
      </c>
      <c r="E78" s="168" t="s">
        <v>685</v>
      </c>
      <c r="F78" s="169">
        <v>17</v>
      </c>
      <c r="G78" s="170"/>
      <c r="H78" s="170"/>
      <c r="I78" s="170">
        <f t="shared" si="6"/>
        <v>0</v>
      </c>
      <c r="J78" s="168">
        <f t="shared" si="7"/>
        <v>22.78</v>
      </c>
      <c r="K78" s="1">
        <f t="shared" si="8"/>
        <v>0</v>
      </c>
      <c r="L78" s="1"/>
      <c r="M78" s="1">
        <f t="shared" si="12"/>
        <v>0</v>
      </c>
      <c r="N78" s="1">
        <v>1.34</v>
      </c>
      <c r="O78" s="1"/>
      <c r="P78" s="167">
        <f t="shared" si="10"/>
        <v>1E-3</v>
      </c>
      <c r="Q78" s="173"/>
      <c r="R78" s="173">
        <v>6.9999999999999994E-5</v>
      </c>
      <c r="S78" s="167">
        <f t="shared" si="11"/>
        <v>0</v>
      </c>
      <c r="X78">
        <v>0</v>
      </c>
      <c r="Z78">
        <v>0</v>
      </c>
    </row>
    <row r="79" spans="1:26" ht="24.95" customHeight="1" x14ac:dyDescent="0.25">
      <c r="A79" s="171"/>
      <c r="B79" s="168" t="s">
        <v>798</v>
      </c>
      <c r="C79" s="172" t="s">
        <v>803</v>
      </c>
      <c r="D79" s="168" t="s">
        <v>804</v>
      </c>
      <c r="E79" s="168" t="s">
        <v>685</v>
      </c>
      <c r="F79" s="169">
        <v>1</v>
      </c>
      <c r="G79" s="170"/>
      <c r="H79" s="170"/>
      <c r="I79" s="170">
        <f t="shared" si="6"/>
        <v>0</v>
      </c>
      <c r="J79" s="168">
        <f t="shared" si="7"/>
        <v>10.220000000000001</v>
      </c>
      <c r="K79" s="1">
        <f t="shared" si="8"/>
        <v>0</v>
      </c>
      <c r="L79" s="1"/>
      <c r="M79" s="1">
        <f t="shared" si="12"/>
        <v>0</v>
      </c>
      <c r="N79" s="1">
        <v>10.220000000000001</v>
      </c>
      <c r="O79" s="1"/>
      <c r="P79" s="167">
        <f t="shared" si="10"/>
        <v>0</v>
      </c>
      <c r="Q79" s="173"/>
      <c r="R79" s="173">
        <v>5.0000000000000002E-5</v>
      </c>
      <c r="S79" s="167">
        <f t="shared" si="11"/>
        <v>0</v>
      </c>
      <c r="X79">
        <v>0</v>
      </c>
      <c r="Z79">
        <v>0</v>
      </c>
    </row>
    <row r="80" spans="1:26" ht="24.95" customHeight="1" x14ac:dyDescent="0.25">
      <c r="A80" s="171"/>
      <c r="B80" s="168" t="s">
        <v>798</v>
      </c>
      <c r="C80" s="172" t="s">
        <v>805</v>
      </c>
      <c r="D80" s="168" t="s">
        <v>806</v>
      </c>
      <c r="E80" s="168" t="s">
        <v>685</v>
      </c>
      <c r="F80" s="169">
        <v>3</v>
      </c>
      <c r="G80" s="170"/>
      <c r="H80" s="170"/>
      <c r="I80" s="170">
        <f t="shared" si="6"/>
        <v>0</v>
      </c>
      <c r="J80" s="168">
        <f t="shared" si="7"/>
        <v>7.41</v>
      </c>
      <c r="K80" s="1">
        <f t="shared" si="8"/>
        <v>0</v>
      </c>
      <c r="L80" s="1"/>
      <c r="M80" s="1">
        <f t="shared" si="12"/>
        <v>0</v>
      </c>
      <c r="N80" s="1">
        <v>2.4699999999999998</v>
      </c>
      <c r="O80" s="1"/>
      <c r="P80" s="167">
        <f t="shared" si="10"/>
        <v>0</v>
      </c>
      <c r="Q80" s="173"/>
      <c r="R80" s="173">
        <v>0</v>
      </c>
      <c r="S80" s="167">
        <f t="shared" si="11"/>
        <v>0</v>
      </c>
      <c r="X80">
        <v>0</v>
      </c>
      <c r="Z80">
        <v>0</v>
      </c>
    </row>
    <row r="81" spans="1:26" ht="24.95" customHeight="1" x14ac:dyDescent="0.25">
      <c r="A81" s="171"/>
      <c r="B81" s="168" t="s">
        <v>798</v>
      </c>
      <c r="C81" s="172" t="s">
        <v>807</v>
      </c>
      <c r="D81" s="168" t="s">
        <v>808</v>
      </c>
      <c r="E81" s="168" t="s">
        <v>685</v>
      </c>
      <c r="F81" s="169">
        <v>3</v>
      </c>
      <c r="G81" s="170"/>
      <c r="H81" s="170"/>
      <c r="I81" s="170">
        <f t="shared" si="6"/>
        <v>0</v>
      </c>
      <c r="J81" s="168">
        <f t="shared" si="7"/>
        <v>8.43</v>
      </c>
      <c r="K81" s="1">
        <f t="shared" si="8"/>
        <v>0</v>
      </c>
      <c r="L81" s="1"/>
      <c r="M81" s="1">
        <f t="shared" si="12"/>
        <v>0</v>
      </c>
      <c r="N81" s="1">
        <v>2.81</v>
      </c>
      <c r="O81" s="1"/>
      <c r="P81" s="167">
        <f t="shared" si="10"/>
        <v>0</v>
      </c>
      <c r="Q81" s="173"/>
      <c r="R81" s="173">
        <v>0</v>
      </c>
      <c r="S81" s="167">
        <f t="shared" si="11"/>
        <v>0</v>
      </c>
      <c r="X81">
        <v>0</v>
      </c>
      <c r="Z81">
        <v>0</v>
      </c>
    </row>
    <row r="82" spans="1:26" ht="24.95" customHeight="1" x14ac:dyDescent="0.25">
      <c r="A82" s="171"/>
      <c r="B82" s="168" t="s">
        <v>798</v>
      </c>
      <c r="C82" s="172" t="s">
        <v>809</v>
      </c>
      <c r="D82" s="168" t="s">
        <v>810</v>
      </c>
      <c r="E82" s="168" t="s">
        <v>685</v>
      </c>
      <c r="F82" s="169">
        <v>5</v>
      </c>
      <c r="G82" s="170"/>
      <c r="H82" s="170"/>
      <c r="I82" s="170">
        <f t="shared" ref="I82:I108" si="13">ROUND(F82*(G82+H82),2)</f>
        <v>0</v>
      </c>
      <c r="J82" s="168">
        <f t="shared" ref="J82:J108" si="14">ROUND(F82*(N82),2)</f>
        <v>6.5</v>
      </c>
      <c r="K82" s="1">
        <f t="shared" ref="K82:K108" si="15">ROUND(F82*(O82),2)</f>
        <v>0</v>
      </c>
      <c r="L82" s="1"/>
      <c r="M82" s="1">
        <f t="shared" si="12"/>
        <v>0</v>
      </c>
      <c r="N82" s="1">
        <v>1.3</v>
      </c>
      <c r="O82" s="1"/>
      <c r="P82" s="167">
        <f t="shared" ref="P82:P108" si="16">ROUND(F82*(R82),3)</f>
        <v>0</v>
      </c>
      <c r="Q82" s="173"/>
      <c r="R82" s="173">
        <v>0</v>
      </c>
      <c r="S82" s="167">
        <f t="shared" ref="S82:S108" si="17">ROUND(F82*(X82),3)</f>
        <v>0</v>
      </c>
      <c r="X82">
        <v>0</v>
      </c>
      <c r="Z82">
        <v>0</v>
      </c>
    </row>
    <row r="83" spans="1:26" ht="24.95" customHeight="1" x14ac:dyDescent="0.25">
      <c r="A83" s="171"/>
      <c r="B83" s="168" t="s">
        <v>798</v>
      </c>
      <c r="C83" s="172" t="s">
        <v>811</v>
      </c>
      <c r="D83" s="168" t="s">
        <v>812</v>
      </c>
      <c r="E83" s="168" t="s">
        <v>685</v>
      </c>
      <c r="F83" s="169">
        <v>2</v>
      </c>
      <c r="G83" s="170"/>
      <c r="H83" s="170"/>
      <c r="I83" s="170">
        <f t="shared" si="13"/>
        <v>0</v>
      </c>
      <c r="J83" s="168">
        <f t="shared" si="14"/>
        <v>14.62</v>
      </c>
      <c r="K83" s="1">
        <f t="shared" si="15"/>
        <v>0</v>
      </c>
      <c r="L83" s="1"/>
      <c r="M83" s="1">
        <f t="shared" si="12"/>
        <v>0</v>
      </c>
      <c r="N83" s="1">
        <v>7.31</v>
      </c>
      <c r="O83" s="1"/>
      <c r="P83" s="167">
        <f t="shared" si="16"/>
        <v>0</v>
      </c>
      <c r="Q83" s="173"/>
      <c r="R83" s="173">
        <v>0</v>
      </c>
      <c r="S83" s="167">
        <f t="shared" si="17"/>
        <v>0</v>
      </c>
      <c r="X83">
        <v>0</v>
      </c>
      <c r="Z83">
        <v>0</v>
      </c>
    </row>
    <row r="84" spans="1:26" ht="24.95" customHeight="1" x14ac:dyDescent="0.25">
      <c r="A84" s="171"/>
      <c r="B84" s="168" t="s">
        <v>798</v>
      </c>
      <c r="C84" s="172" t="s">
        <v>813</v>
      </c>
      <c r="D84" s="168" t="s">
        <v>814</v>
      </c>
      <c r="E84" s="168" t="s">
        <v>685</v>
      </c>
      <c r="F84" s="169">
        <v>1</v>
      </c>
      <c r="G84" s="170"/>
      <c r="H84" s="170"/>
      <c r="I84" s="170">
        <f t="shared" si="13"/>
        <v>0</v>
      </c>
      <c r="J84" s="168">
        <f t="shared" si="14"/>
        <v>4.17</v>
      </c>
      <c r="K84" s="1">
        <f t="shared" si="15"/>
        <v>0</v>
      </c>
      <c r="L84" s="1"/>
      <c r="M84" s="1">
        <f t="shared" si="12"/>
        <v>0</v>
      </c>
      <c r="N84" s="1">
        <v>4.17</v>
      </c>
      <c r="O84" s="1"/>
      <c r="P84" s="167">
        <f t="shared" si="16"/>
        <v>0</v>
      </c>
      <c r="Q84" s="173"/>
      <c r="R84" s="173">
        <v>5.0000000000000002E-5</v>
      </c>
      <c r="S84" s="167">
        <f t="shared" si="17"/>
        <v>0</v>
      </c>
      <c r="X84">
        <v>0</v>
      </c>
      <c r="Z84">
        <v>0</v>
      </c>
    </row>
    <row r="85" spans="1:26" ht="24.95" customHeight="1" x14ac:dyDescent="0.25">
      <c r="A85" s="171"/>
      <c r="B85" s="168" t="s">
        <v>798</v>
      </c>
      <c r="C85" s="172" t="s">
        <v>815</v>
      </c>
      <c r="D85" s="168" t="s">
        <v>816</v>
      </c>
      <c r="E85" s="168" t="s">
        <v>685</v>
      </c>
      <c r="F85" s="169">
        <v>2</v>
      </c>
      <c r="G85" s="170"/>
      <c r="H85" s="170"/>
      <c r="I85" s="170">
        <f t="shared" si="13"/>
        <v>0</v>
      </c>
      <c r="J85" s="168">
        <f t="shared" si="14"/>
        <v>6.42</v>
      </c>
      <c r="K85" s="1">
        <f t="shared" si="15"/>
        <v>0</v>
      </c>
      <c r="L85" s="1"/>
      <c r="M85" s="1">
        <f t="shared" si="12"/>
        <v>0</v>
      </c>
      <c r="N85" s="1">
        <v>3.21</v>
      </c>
      <c r="O85" s="1"/>
      <c r="P85" s="167">
        <f t="shared" si="16"/>
        <v>0</v>
      </c>
      <c r="Q85" s="173"/>
      <c r="R85" s="173">
        <v>5.0000000000000002E-5</v>
      </c>
      <c r="S85" s="167">
        <f t="shared" si="17"/>
        <v>0</v>
      </c>
      <c r="X85">
        <v>0</v>
      </c>
      <c r="Z85">
        <v>0</v>
      </c>
    </row>
    <row r="86" spans="1:26" ht="24.95" customHeight="1" x14ac:dyDescent="0.25">
      <c r="A86" s="171"/>
      <c r="B86" s="168" t="s">
        <v>798</v>
      </c>
      <c r="C86" s="172" t="s">
        <v>817</v>
      </c>
      <c r="D86" s="168" t="s">
        <v>818</v>
      </c>
      <c r="E86" s="168" t="s">
        <v>685</v>
      </c>
      <c r="F86" s="169">
        <v>9</v>
      </c>
      <c r="G86" s="170"/>
      <c r="H86" s="170"/>
      <c r="I86" s="170">
        <f t="shared" si="13"/>
        <v>0</v>
      </c>
      <c r="J86" s="168">
        <f t="shared" si="14"/>
        <v>54.27</v>
      </c>
      <c r="K86" s="1">
        <f t="shared" si="15"/>
        <v>0</v>
      </c>
      <c r="L86" s="1"/>
      <c r="M86" s="1">
        <f t="shared" si="12"/>
        <v>0</v>
      </c>
      <c r="N86" s="1">
        <v>6.03</v>
      </c>
      <c r="O86" s="1"/>
      <c r="P86" s="167">
        <f t="shared" si="16"/>
        <v>1E-3</v>
      </c>
      <c r="Q86" s="173"/>
      <c r="R86" s="173">
        <v>8.0000000000000007E-5</v>
      </c>
      <c r="S86" s="167">
        <f t="shared" si="17"/>
        <v>0</v>
      </c>
      <c r="X86">
        <v>0</v>
      </c>
      <c r="Z86">
        <v>0</v>
      </c>
    </row>
    <row r="87" spans="1:26" ht="24.95" customHeight="1" x14ac:dyDescent="0.25">
      <c r="A87" s="171"/>
      <c r="B87" s="168" t="s">
        <v>798</v>
      </c>
      <c r="C87" s="172" t="s">
        <v>819</v>
      </c>
      <c r="D87" s="168" t="s">
        <v>820</v>
      </c>
      <c r="E87" s="168" t="s">
        <v>685</v>
      </c>
      <c r="F87" s="169">
        <v>1</v>
      </c>
      <c r="G87" s="170"/>
      <c r="H87" s="170"/>
      <c r="I87" s="170">
        <f t="shared" si="13"/>
        <v>0</v>
      </c>
      <c r="J87" s="168">
        <f t="shared" si="14"/>
        <v>12.97</v>
      </c>
      <c r="K87" s="1">
        <f t="shared" si="15"/>
        <v>0</v>
      </c>
      <c r="L87" s="1"/>
      <c r="M87" s="1">
        <f t="shared" si="12"/>
        <v>0</v>
      </c>
      <c r="N87" s="1">
        <v>12.97</v>
      </c>
      <c r="O87" s="1"/>
      <c r="P87" s="167">
        <f t="shared" si="16"/>
        <v>0</v>
      </c>
      <c r="Q87" s="173"/>
      <c r="R87" s="173">
        <v>3.1E-4</v>
      </c>
      <c r="S87" s="167">
        <f t="shared" si="17"/>
        <v>0</v>
      </c>
      <c r="X87">
        <v>0</v>
      </c>
      <c r="Z87">
        <v>0</v>
      </c>
    </row>
    <row r="88" spans="1:26" ht="24.95" customHeight="1" x14ac:dyDescent="0.25">
      <c r="A88" s="171"/>
      <c r="B88" s="168" t="s">
        <v>798</v>
      </c>
      <c r="C88" s="172" t="s">
        <v>821</v>
      </c>
      <c r="D88" s="168" t="s">
        <v>822</v>
      </c>
      <c r="E88" s="168" t="s">
        <v>685</v>
      </c>
      <c r="F88" s="169">
        <v>520</v>
      </c>
      <c r="G88" s="170"/>
      <c r="H88" s="170"/>
      <c r="I88" s="170">
        <f t="shared" si="13"/>
        <v>0</v>
      </c>
      <c r="J88" s="168">
        <f t="shared" si="14"/>
        <v>254.8</v>
      </c>
      <c r="K88" s="1">
        <f t="shared" si="15"/>
        <v>0</v>
      </c>
      <c r="L88" s="1"/>
      <c r="M88" s="1">
        <f t="shared" si="12"/>
        <v>0</v>
      </c>
      <c r="N88" s="1">
        <v>0.49</v>
      </c>
      <c r="O88" s="1"/>
      <c r="P88" s="167">
        <f t="shared" si="16"/>
        <v>0</v>
      </c>
      <c r="Q88" s="173"/>
      <c r="R88" s="173">
        <v>0</v>
      </c>
      <c r="S88" s="167">
        <f t="shared" si="17"/>
        <v>0</v>
      </c>
      <c r="X88">
        <v>0</v>
      </c>
      <c r="Z88">
        <v>0</v>
      </c>
    </row>
    <row r="89" spans="1:26" ht="24.95" customHeight="1" x14ac:dyDescent="0.25">
      <c r="A89" s="171"/>
      <c r="B89" s="168" t="s">
        <v>798</v>
      </c>
      <c r="C89" s="172" t="s">
        <v>823</v>
      </c>
      <c r="D89" s="168" t="s">
        <v>824</v>
      </c>
      <c r="E89" s="168" t="s">
        <v>685</v>
      </c>
      <c r="F89" s="169">
        <v>35</v>
      </c>
      <c r="G89" s="170"/>
      <c r="H89" s="170"/>
      <c r="I89" s="170">
        <f t="shared" si="13"/>
        <v>0</v>
      </c>
      <c r="J89" s="168">
        <f t="shared" si="14"/>
        <v>45.85</v>
      </c>
      <c r="K89" s="1">
        <f t="shared" si="15"/>
        <v>0</v>
      </c>
      <c r="L89" s="1"/>
      <c r="M89" s="1">
        <f t="shared" si="12"/>
        <v>0</v>
      </c>
      <c r="N89" s="1">
        <v>1.31</v>
      </c>
      <c r="O89" s="1"/>
      <c r="P89" s="167">
        <f t="shared" si="16"/>
        <v>0</v>
      </c>
      <c r="Q89" s="173"/>
      <c r="R89" s="173">
        <v>0</v>
      </c>
      <c r="S89" s="167">
        <f t="shared" si="17"/>
        <v>0</v>
      </c>
      <c r="X89">
        <v>0</v>
      </c>
      <c r="Z89">
        <v>0</v>
      </c>
    </row>
    <row r="90" spans="1:26" ht="24.95" customHeight="1" x14ac:dyDescent="0.25">
      <c r="A90" s="171"/>
      <c r="B90" s="168" t="s">
        <v>798</v>
      </c>
      <c r="C90" s="172" t="s">
        <v>825</v>
      </c>
      <c r="D90" s="168" t="s">
        <v>826</v>
      </c>
      <c r="E90" s="168" t="s">
        <v>685</v>
      </c>
      <c r="F90" s="169">
        <v>45</v>
      </c>
      <c r="G90" s="170"/>
      <c r="H90" s="170"/>
      <c r="I90" s="170">
        <f t="shared" si="13"/>
        <v>0</v>
      </c>
      <c r="J90" s="168">
        <f t="shared" si="14"/>
        <v>4.5</v>
      </c>
      <c r="K90" s="1">
        <f t="shared" si="15"/>
        <v>0</v>
      </c>
      <c r="L90" s="1"/>
      <c r="M90" s="1">
        <f t="shared" si="12"/>
        <v>0</v>
      </c>
      <c r="N90" s="1">
        <v>0.1</v>
      </c>
      <c r="O90" s="1"/>
      <c r="P90" s="167">
        <f t="shared" si="16"/>
        <v>0</v>
      </c>
      <c r="Q90" s="173"/>
      <c r="R90" s="173">
        <v>0</v>
      </c>
      <c r="S90" s="167">
        <f t="shared" si="17"/>
        <v>0</v>
      </c>
      <c r="X90">
        <v>0</v>
      </c>
      <c r="Z90">
        <v>0</v>
      </c>
    </row>
    <row r="91" spans="1:26" ht="24.95" customHeight="1" x14ac:dyDescent="0.25">
      <c r="A91" s="171"/>
      <c r="B91" s="168" t="s">
        <v>798</v>
      </c>
      <c r="C91" s="172" t="s">
        <v>827</v>
      </c>
      <c r="D91" s="168" t="s">
        <v>828</v>
      </c>
      <c r="E91" s="168" t="s">
        <v>685</v>
      </c>
      <c r="F91" s="169">
        <v>2</v>
      </c>
      <c r="G91" s="170"/>
      <c r="H91" s="170"/>
      <c r="I91" s="170">
        <f t="shared" si="13"/>
        <v>0</v>
      </c>
      <c r="J91" s="168">
        <f t="shared" si="14"/>
        <v>7.64</v>
      </c>
      <c r="K91" s="1">
        <f t="shared" si="15"/>
        <v>0</v>
      </c>
      <c r="L91" s="1"/>
      <c r="M91" s="1">
        <f t="shared" si="12"/>
        <v>0</v>
      </c>
      <c r="N91" s="1">
        <v>3.82</v>
      </c>
      <c r="O91" s="1"/>
      <c r="P91" s="167">
        <f t="shared" si="16"/>
        <v>3.0000000000000001E-3</v>
      </c>
      <c r="Q91" s="173"/>
      <c r="R91" s="173">
        <v>1.34E-3</v>
      </c>
      <c r="S91" s="167">
        <f t="shared" si="17"/>
        <v>0</v>
      </c>
      <c r="X91">
        <v>0</v>
      </c>
      <c r="Z91">
        <v>0</v>
      </c>
    </row>
    <row r="92" spans="1:26" ht="24.95" customHeight="1" x14ac:dyDescent="0.25">
      <c r="A92" s="171"/>
      <c r="B92" s="168" t="s">
        <v>798</v>
      </c>
      <c r="C92" s="172" t="s">
        <v>829</v>
      </c>
      <c r="D92" s="168" t="s">
        <v>830</v>
      </c>
      <c r="E92" s="168" t="s">
        <v>685</v>
      </c>
      <c r="F92" s="169">
        <v>2</v>
      </c>
      <c r="G92" s="170"/>
      <c r="H92" s="170"/>
      <c r="I92" s="170">
        <f t="shared" si="13"/>
        <v>0</v>
      </c>
      <c r="J92" s="168">
        <f t="shared" si="14"/>
        <v>1.6</v>
      </c>
      <c r="K92" s="1">
        <f t="shared" si="15"/>
        <v>0</v>
      </c>
      <c r="L92" s="1"/>
      <c r="M92" s="1">
        <f t="shared" si="12"/>
        <v>0</v>
      </c>
      <c r="N92" s="1">
        <v>0.8</v>
      </c>
      <c r="O92" s="1"/>
      <c r="P92" s="167">
        <f t="shared" si="16"/>
        <v>1E-3</v>
      </c>
      <c r="Q92" s="173"/>
      <c r="R92" s="173">
        <v>3.4000000000000002E-4</v>
      </c>
      <c r="S92" s="167">
        <f t="shared" si="17"/>
        <v>0</v>
      </c>
      <c r="X92">
        <v>0</v>
      </c>
      <c r="Z92">
        <v>0</v>
      </c>
    </row>
    <row r="93" spans="1:26" ht="24.95" customHeight="1" x14ac:dyDescent="0.25">
      <c r="A93" s="171"/>
      <c r="B93" s="168" t="s">
        <v>798</v>
      </c>
      <c r="C93" s="172" t="s">
        <v>831</v>
      </c>
      <c r="D93" s="168" t="s">
        <v>832</v>
      </c>
      <c r="E93" s="168" t="s">
        <v>685</v>
      </c>
      <c r="F93" s="169">
        <v>36</v>
      </c>
      <c r="G93" s="170"/>
      <c r="H93" s="170"/>
      <c r="I93" s="170">
        <f t="shared" si="13"/>
        <v>0</v>
      </c>
      <c r="J93" s="168">
        <f t="shared" si="14"/>
        <v>41.76</v>
      </c>
      <c r="K93" s="1">
        <f t="shared" si="15"/>
        <v>0</v>
      </c>
      <c r="L93" s="1"/>
      <c r="M93" s="1">
        <f t="shared" si="12"/>
        <v>0</v>
      </c>
      <c r="N93" s="1">
        <v>1.1599999999999999</v>
      </c>
      <c r="O93" s="1"/>
      <c r="P93" s="167">
        <f t="shared" si="16"/>
        <v>1.7000000000000001E-2</v>
      </c>
      <c r="Q93" s="173"/>
      <c r="R93" s="173">
        <v>4.6000000000000001E-4</v>
      </c>
      <c r="S93" s="167">
        <f t="shared" si="17"/>
        <v>0</v>
      </c>
      <c r="X93">
        <v>0</v>
      </c>
      <c r="Z93">
        <v>0</v>
      </c>
    </row>
    <row r="94" spans="1:26" ht="24.95" customHeight="1" x14ac:dyDescent="0.25">
      <c r="A94" s="171"/>
      <c r="B94" s="168" t="s">
        <v>798</v>
      </c>
      <c r="C94" s="172" t="s">
        <v>833</v>
      </c>
      <c r="D94" s="168" t="s">
        <v>834</v>
      </c>
      <c r="E94" s="168" t="s">
        <v>685</v>
      </c>
      <c r="F94" s="169">
        <v>24</v>
      </c>
      <c r="G94" s="170"/>
      <c r="H94" s="170"/>
      <c r="I94" s="170">
        <f t="shared" si="13"/>
        <v>0</v>
      </c>
      <c r="J94" s="168">
        <f t="shared" si="14"/>
        <v>9.84</v>
      </c>
      <c r="K94" s="1">
        <f t="shared" si="15"/>
        <v>0</v>
      </c>
      <c r="L94" s="1"/>
      <c r="M94" s="1">
        <f t="shared" si="12"/>
        <v>0</v>
      </c>
      <c r="N94" s="1">
        <v>0.41</v>
      </c>
      <c r="O94" s="1"/>
      <c r="P94" s="167">
        <f t="shared" si="16"/>
        <v>4.0000000000000001E-3</v>
      </c>
      <c r="Q94" s="173"/>
      <c r="R94" s="173">
        <v>1.7000000000000001E-4</v>
      </c>
      <c r="S94" s="167">
        <f t="shared" si="17"/>
        <v>0</v>
      </c>
      <c r="X94">
        <v>0</v>
      </c>
      <c r="Z94">
        <v>0</v>
      </c>
    </row>
    <row r="95" spans="1:26" ht="24.95" customHeight="1" x14ac:dyDescent="0.25">
      <c r="A95" s="171"/>
      <c r="B95" s="168" t="s">
        <v>798</v>
      </c>
      <c r="C95" s="172" t="s">
        <v>835</v>
      </c>
      <c r="D95" s="168" t="s">
        <v>836</v>
      </c>
      <c r="E95" s="168" t="s">
        <v>685</v>
      </c>
      <c r="F95" s="169">
        <v>12</v>
      </c>
      <c r="G95" s="170"/>
      <c r="H95" s="170"/>
      <c r="I95" s="170">
        <f t="shared" si="13"/>
        <v>0</v>
      </c>
      <c r="J95" s="168">
        <f t="shared" si="14"/>
        <v>7.8</v>
      </c>
      <c r="K95" s="1">
        <f t="shared" si="15"/>
        <v>0</v>
      </c>
      <c r="L95" s="1"/>
      <c r="M95" s="1">
        <f t="shared" si="12"/>
        <v>0</v>
      </c>
      <c r="N95" s="1">
        <v>0.65</v>
      </c>
      <c r="O95" s="1"/>
      <c r="P95" s="167">
        <f t="shared" si="16"/>
        <v>3.0000000000000001E-3</v>
      </c>
      <c r="Q95" s="173"/>
      <c r="R95" s="173">
        <v>2.4000000000000001E-4</v>
      </c>
      <c r="S95" s="167">
        <f t="shared" si="17"/>
        <v>0</v>
      </c>
      <c r="X95">
        <v>0</v>
      </c>
      <c r="Z95">
        <v>0</v>
      </c>
    </row>
    <row r="96" spans="1:26" ht="24.95" customHeight="1" x14ac:dyDescent="0.25">
      <c r="A96" s="171"/>
      <c r="B96" s="168" t="s">
        <v>798</v>
      </c>
      <c r="C96" s="172" t="s">
        <v>837</v>
      </c>
      <c r="D96" s="168" t="s">
        <v>838</v>
      </c>
      <c r="E96" s="168" t="s">
        <v>685</v>
      </c>
      <c r="F96" s="169">
        <v>4</v>
      </c>
      <c r="G96" s="170"/>
      <c r="H96" s="170"/>
      <c r="I96" s="170">
        <f t="shared" si="13"/>
        <v>0</v>
      </c>
      <c r="J96" s="168">
        <f t="shared" si="14"/>
        <v>2.36</v>
      </c>
      <c r="K96" s="1">
        <f t="shared" si="15"/>
        <v>0</v>
      </c>
      <c r="L96" s="1"/>
      <c r="M96" s="1">
        <f t="shared" si="12"/>
        <v>0</v>
      </c>
      <c r="N96" s="1">
        <v>0.59</v>
      </c>
      <c r="O96" s="1"/>
      <c r="P96" s="167">
        <f t="shared" si="16"/>
        <v>1E-3</v>
      </c>
      <c r="Q96" s="173"/>
      <c r="R96" s="173">
        <v>2.1000000000000001E-4</v>
      </c>
      <c r="S96" s="167">
        <f t="shared" si="17"/>
        <v>0</v>
      </c>
      <c r="X96">
        <v>0</v>
      </c>
      <c r="Z96">
        <v>0</v>
      </c>
    </row>
    <row r="97" spans="1:26" ht="24.95" customHeight="1" x14ac:dyDescent="0.25">
      <c r="A97" s="171"/>
      <c r="B97" s="168" t="s">
        <v>798</v>
      </c>
      <c r="C97" s="172" t="s">
        <v>839</v>
      </c>
      <c r="D97" s="168" t="s">
        <v>840</v>
      </c>
      <c r="E97" s="168" t="s">
        <v>685</v>
      </c>
      <c r="F97" s="169">
        <v>4</v>
      </c>
      <c r="G97" s="170"/>
      <c r="H97" s="170"/>
      <c r="I97" s="170">
        <f t="shared" si="13"/>
        <v>0</v>
      </c>
      <c r="J97" s="168">
        <f t="shared" si="14"/>
        <v>3.28</v>
      </c>
      <c r="K97" s="1">
        <f t="shared" si="15"/>
        <v>0</v>
      </c>
      <c r="L97" s="1"/>
      <c r="M97" s="1">
        <f t="shared" si="12"/>
        <v>0</v>
      </c>
      <c r="N97" s="1">
        <v>0.82</v>
      </c>
      <c r="O97" s="1"/>
      <c r="P97" s="167">
        <f t="shared" si="16"/>
        <v>1E-3</v>
      </c>
      <c r="Q97" s="173"/>
      <c r="R97" s="173">
        <v>2.9E-4</v>
      </c>
      <c r="S97" s="167">
        <f t="shared" si="17"/>
        <v>0</v>
      </c>
      <c r="X97">
        <v>0</v>
      </c>
      <c r="Z97">
        <v>0</v>
      </c>
    </row>
    <row r="98" spans="1:26" ht="24.95" customHeight="1" x14ac:dyDescent="0.25">
      <c r="A98" s="171"/>
      <c r="B98" s="168" t="s">
        <v>798</v>
      </c>
      <c r="C98" s="172" t="s">
        <v>841</v>
      </c>
      <c r="D98" s="168" t="s">
        <v>842</v>
      </c>
      <c r="E98" s="168" t="s">
        <v>685</v>
      </c>
      <c r="F98" s="169">
        <v>30</v>
      </c>
      <c r="G98" s="170"/>
      <c r="H98" s="170"/>
      <c r="I98" s="170">
        <f t="shared" si="13"/>
        <v>0</v>
      </c>
      <c r="J98" s="168">
        <f t="shared" si="14"/>
        <v>10.5</v>
      </c>
      <c r="K98" s="1">
        <f t="shared" si="15"/>
        <v>0</v>
      </c>
      <c r="L98" s="1"/>
      <c r="M98" s="1">
        <f t="shared" si="12"/>
        <v>0</v>
      </c>
      <c r="N98" s="1">
        <v>0.35</v>
      </c>
      <c r="O98" s="1"/>
      <c r="P98" s="167">
        <f t="shared" si="16"/>
        <v>4.0000000000000001E-3</v>
      </c>
      <c r="Q98" s="173"/>
      <c r="R98" s="173">
        <v>1.3999999999999999E-4</v>
      </c>
      <c r="S98" s="167">
        <f t="shared" si="17"/>
        <v>0</v>
      </c>
      <c r="X98">
        <v>0</v>
      </c>
      <c r="Z98">
        <v>0</v>
      </c>
    </row>
    <row r="99" spans="1:26" ht="24.95" customHeight="1" x14ac:dyDescent="0.25">
      <c r="A99" s="171"/>
      <c r="B99" s="168" t="s">
        <v>798</v>
      </c>
      <c r="C99" s="172" t="s">
        <v>843</v>
      </c>
      <c r="D99" s="168" t="s">
        <v>844</v>
      </c>
      <c r="E99" s="168" t="s">
        <v>685</v>
      </c>
      <c r="F99" s="169">
        <v>3</v>
      </c>
      <c r="G99" s="170"/>
      <c r="H99" s="170"/>
      <c r="I99" s="170">
        <f t="shared" si="13"/>
        <v>0</v>
      </c>
      <c r="J99" s="168">
        <f t="shared" si="14"/>
        <v>2.4300000000000002</v>
      </c>
      <c r="K99" s="1">
        <f t="shared" si="15"/>
        <v>0</v>
      </c>
      <c r="L99" s="1"/>
      <c r="M99" s="1">
        <f t="shared" si="12"/>
        <v>0</v>
      </c>
      <c r="N99" s="1">
        <v>0.81</v>
      </c>
      <c r="O99" s="1"/>
      <c r="P99" s="167">
        <f t="shared" si="16"/>
        <v>1E-3</v>
      </c>
      <c r="Q99" s="173"/>
      <c r="R99" s="173">
        <v>3.2000000000000003E-4</v>
      </c>
      <c r="S99" s="167">
        <f t="shared" si="17"/>
        <v>0</v>
      </c>
      <c r="X99">
        <v>0</v>
      </c>
      <c r="Z99">
        <v>0</v>
      </c>
    </row>
    <row r="100" spans="1:26" ht="24.95" customHeight="1" x14ac:dyDescent="0.25">
      <c r="A100" s="171"/>
      <c r="B100" s="168" t="s">
        <v>798</v>
      </c>
      <c r="C100" s="172" t="s">
        <v>845</v>
      </c>
      <c r="D100" s="168" t="s">
        <v>846</v>
      </c>
      <c r="E100" s="168" t="s">
        <v>685</v>
      </c>
      <c r="F100" s="169">
        <v>1</v>
      </c>
      <c r="G100" s="170"/>
      <c r="H100" s="170"/>
      <c r="I100" s="170">
        <f t="shared" si="13"/>
        <v>0</v>
      </c>
      <c r="J100" s="168">
        <f t="shared" si="14"/>
        <v>1.01</v>
      </c>
      <c r="K100" s="1">
        <f t="shared" si="15"/>
        <v>0</v>
      </c>
      <c r="L100" s="1"/>
      <c r="M100" s="1">
        <f t="shared" si="12"/>
        <v>0</v>
      </c>
      <c r="N100" s="1">
        <v>1.01</v>
      </c>
      <c r="O100" s="1"/>
      <c r="P100" s="167">
        <f t="shared" si="16"/>
        <v>0</v>
      </c>
      <c r="Q100" s="173"/>
      <c r="R100" s="173">
        <v>3.8999999999999999E-4</v>
      </c>
      <c r="S100" s="167">
        <f t="shared" si="17"/>
        <v>0</v>
      </c>
      <c r="X100">
        <v>0</v>
      </c>
      <c r="Z100">
        <v>0</v>
      </c>
    </row>
    <row r="101" spans="1:26" ht="24.95" customHeight="1" x14ac:dyDescent="0.25">
      <c r="A101" s="171"/>
      <c r="B101" s="168" t="s">
        <v>798</v>
      </c>
      <c r="C101" s="172" t="s">
        <v>847</v>
      </c>
      <c r="D101" s="168" t="s">
        <v>848</v>
      </c>
      <c r="E101" s="168" t="s">
        <v>685</v>
      </c>
      <c r="F101" s="169">
        <v>1</v>
      </c>
      <c r="G101" s="170"/>
      <c r="H101" s="170"/>
      <c r="I101" s="170">
        <f t="shared" si="13"/>
        <v>0</v>
      </c>
      <c r="J101" s="168">
        <f t="shared" si="14"/>
        <v>1.06</v>
      </c>
      <c r="K101" s="1">
        <f t="shared" si="15"/>
        <v>0</v>
      </c>
      <c r="L101" s="1"/>
      <c r="M101" s="1">
        <f t="shared" si="12"/>
        <v>0</v>
      </c>
      <c r="N101" s="1">
        <v>1.06</v>
      </c>
      <c r="O101" s="1"/>
      <c r="P101" s="167">
        <f t="shared" si="16"/>
        <v>0</v>
      </c>
      <c r="Q101" s="173"/>
      <c r="R101" s="173">
        <v>4.0999999999999999E-4</v>
      </c>
      <c r="S101" s="167">
        <f t="shared" si="17"/>
        <v>0</v>
      </c>
      <c r="X101">
        <v>0</v>
      </c>
      <c r="Z101">
        <v>0</v>
      </c>
    </row>
    <row r="102" spans="1:26" ht="24.95" customHeight="1" x14ac:dyDescent="0.25">
      <c r="A102" s="171"/>
      <c r="B102" s="168" t="s">
        <v>798</v>
      </c>
      <c r="C102" s="172" t="s">
        <v>849</v>
      </c>
      <c r="D102" s="168" t="s">
        <v>850</v>
      </c>
      <c r="E102" s="168" t="s">
        <v>685</v>
      </c>
      <c r="F102" s="169">
        <v>2</v>
      </c>
      <c r="G102" s="170"/>
      <c r="H102" s="170"/>
      <c r="I102" s="170">
        <f t="shared" si="13"/>
        <v>0</v>
      </c>
      <c r="J102" s="168">
        <f t="shared" si="14"/>
        <v>1.46</v>
      </c>
      <c r="K102" s="1">
        <f t="shared" si="15"/>
        <v>0</v>
      </c>
      <c r="L102" s="1"/>
      <c r="M102" s="1">
        <f t="shared" si="12"/>
        <v>0</v>
      </c>
      <c r="N102" s="1">
        <v>0.73</v>
      </c>
      <c r="O102" s="1"/>
      <c r="P102" s="167">
        <f t="shared" si="16"/>
        <v>1E-3</v>
      </c>
      <c r="Q102" s="173"/>
      <c r="R102" s="173">
        <v>2.7999999999999998E-4</v>
      </c>
      <c r="S102" s="167">
        <f t="shared" si="17"/>
        <v>0</v>
      </c>
      <c r="X102">
        <v>0</v>
      </c>
      <c r="Z102">
        <v>0</v>
      </c>
    </row>
    <row r="103" spans="1:26" ht="24.95" customHeight="1" x14ac:dyDescent="0.25">
      <c r="A103" s="171"/>
      <c r="B103" s="168" t="s">
        <v>798</v>
      </c>
      <c r="C103" s="172" t="s">
        <v>851</v>
      </c>
      <c r="D103" s="168" t="s">
        <v>852</v>
      </c>
      <c r="E103" s="168" t="s">
        <v>685</v>
      </c>
      <c r="F103" s="169">
        <v>1</v>
      </c>
      <c r="G103" s="170"/>
      <c r="H103" s="170"/>
      <c r="I103" s="170">
        <f t="shared" si="13"/>
        <v>0</v>
      </c>
      <c r="J103" s="168">
        <f t="shared" si="14"/>
        <v>3.71</v>
      </c>
      <c r="K103" s="1">
        <f t="shared" si="15"/>
        <v>0</v>
      </c>
      <c r="L103" s="1"/>
      <c r="M103" s="1">
        <f t="shared" si="12"/>
        <v>0</v>
      </c>
      <c r="N103" s="1">
        <v>3.71</v>
      </c>
      <c r="O103" s="1"/>
      <c r="P103" s="167">
        <f t="shared" si="16"/>
        <v>1E-3</v>
      </c>
      <c r="Q103" s="173"/>
      <c r="R103" s="173">
        <v>1.4599999999999999E-3</v>
      </c>
      <c r="S103" s="167">
        <f t="shared" si="17"/>
        <v>0</v>
      </c>
      <c r="X103">
        <v>0</v>
      </c>
      <c r="Z103">
        <v>0</v>
      </c>
    </row>
    <row r="104" spans="1:26" ht="24.95" customHeight="1" x14ac:dyDescent="0.25">
      <c r="A104" s="171"/>
      <c r="B104" s="168" t="s">
        <v>798</v>
      </c>
      <c r="C104" s="172" t="s">
        <v>853</v>
      </c>
      <c r="D104" s="168" t="s">
        <v>854</v>
      </c>
      <c r="E104" s="168" t="s">
        <v>685</v>
      </c>
      <c r="F104" s="169">
        <v>2</v>
      </c>
      <c r="G104" s="170"/>
      <c r="H104" s="170"/>
      <c r="I104" s="170">
        <f t="shared" si="13"/>
        <v>0</v>
      </c>
      <c r="J104" s="168">
        <f t="shared" si="14"/>
        <v>1.88</v>
      </c>
      <c r="K104" s="1">
        <f t="shared" si="15"/>
        <v>0</v>
      </c>
      <c r="L104" s="1"/>
      <c r="M104" s="1">
        <f t="shared" si="12"/>
        <v>0</v>
      </c>
      <c r="N104" s="1">
        <v>0.94</v>
      </c>
      <c r="O104" s="1"/>
      <c r="P104" s="167">
        <f t="shared" si="16"/>
        <v>1E-3</v>
      </c>
      <c r="Q104" s="173"/>
      <c r="R104" s="173">
        <v>3.4000000000000002E-4</v>
      </c>
      <c r="S104" s="167">
        <f t="shared" si="17"/>
        <v>0</v>
      </c>
      <c r="X104">
        <v>0</v>
      </c>
      <c r="Z104">
        <v>0</v>
      </c>
    </row>
    <row r="105" spans="1:26" ht="24.95" customHeight="1" x14ac:dyDescent="0.25">
      <c r="A105" s="171"/>
      <c r="B105" s="168" t="s">
        <v>798</v>
      </c>
      <c r="C105" s="172" t="s">
        <v>855</v>
      </c>
      <c r="D105" s="168" t="s">
        <v>856</v>
      </c>
      <c r="E105" s="168" t="s">
        <v>510</v>
      </c>
      <c r="F105" s="169">
        <v>14</v>
      </c>
      <c r="G105" s="170"/>
      <c r="H105" s="170"/>
      <c r="I105" s="170">
        <f t="shared" si="13"/>
        <v>0</v>
      </c>
      <c r="J105" s="168">
        <f t="shared" si="14"/>
        <v>13.72</v>
      </c>
      <c r="K105" s="1">
        <f t="shared" si="15"/>
        <v>0</v>
      </c>
      <c r="L105" s="1"/>
      <c r="M105" s="1">
        <f t="shared" si="12"/>
        <v>0</v>
      </c>
      <c r="N105" s="1">
        <v>0.98</v>
      </c>
      <c r="O105" s="1"/>
      <c r="P105" s="167">
        <f t="shared" si="16"/>
        <v>1.4E-2</v>
      </c>
      <c r="Q105" s="173"/>
      <c r="R105" s="173">
        <v>1E-3</v>
      </c>
      <c r="S105" s="167">
        <f t="shared" si="17"/>
        <v>0</v>
      </c>
      <c r="X105">
        <v>0</v>
      </c>
      <c r="Z105">
        <v>0</v>
      </c>
    </row>
    <row r="106" spans="1:26" ht="24.95" customHeight="1" x14ac:dyDescent="0.25">
      <c r="A106" s="171"/>
      <c r="B106" s="168" t="s">
        <v>798</v>
      </c>
      <c r="C106" s="172" t="s">
        <v>857</v>
      </c>
      <c r="D106" s="168" t="s">
        <v>858</v>
      </c>
      <c r="E106" s="168" t="s">
        <v>510</v>
      </c>
      <c r="F106" s="169">
        <v>6.75</v>
      </c>
      <c r="G106" s="170"/>
      <c r="H106" s="170"/>
      <c r="I106" s="170">
        <f t="shared" si="13"/>
        <v>0</v>
      </c>
      <c r="J106" s="168">
        <f t="shared" si="14"/>
        <v>47.05</v>
      </c>
      <c r="K106" s="1">
        <f t="shared" si="15"/>
        <v>0</v>
      </c>
      <c r="L106" s="1"/>
      <c r="M106" s="1">
        <f t="shared" si="12"/>
        <v>0</v>
      </c>
      <c r="N106" s="1">
        <v>6.97</v>
      </c>
      <c r="O106" s="1"/>
      <c r="P106" s="167">
        <f t="shared" si="16"/>
        <v>7.0000000000000001E-3</v>
      </c>
      <c r="Q106" s="173"/>
      <c r="R106" s="173">
        <v>1E-3</v>
      </c>
      <c r="S106" s="167">
        <f t="shared" si="17"/>
        <v>0</v>
      </c>
      <c r="X106">
        <v>0</v>
      </c>
      <c r="Z106">
        <v>0</v>
      </c>
    </row>
    <row r="107" spans="1:26" ht="24.95" customHeight="1" x14ac:dyDescent="0.25">
      <c r="A107" s="171"/>
      <c r="B107" s="168" t="s">
        <v>798</v>
      </c>
      <c r="C107" s="172" t="s">
        <v>859</v>
      </c>
      <c r="D107" s="168" t="s">
        <v>860</v>
      </c>
      <c r="E107" s="168" t="s">
        <v>685</v>
      </c>
      <c r="F107" s="169">
        <v>2</v>
      </c>
      <c r="G107" s="170"/>
      <c r="H107" s="170"/>
      <c r="I107" s="170">
        <f t="shared" si="13"/>
        <v>0</v>
      </c>
      <c r="J107" s="168">
        <f t="shared" si="14"/>
        <v>7.1</v>
      </c>
      <c r="K107" s="1">
        <f t="shared" si="15"/>
        <v>0</v>
      </c>
      <c r="L107" s="1"/>
      <c r="M107" s="1">
        <f t="shared" si="12"/>
        <v>0</v>
      </c>
      <c r="N107" s="1">
        <v>3.55</v>
      </c>
      <c r="O107" s="1"/>
      <c r="P107" s="167">
        <f t="shared" si="16"/>
        <v>0</v>
      </c>
      <c r="Q107" s="173"/>
      <c r="R107" s="173">
        <v>0</v>
      </c>
      <c r="S107" s="167">
        <f t="shared" si="17"/>
        <v>0</v>
      </c>
      <c r="X107">
        <v>0</v>
      </c>
      <c r="Z107">
        <v>0</v>
      </c>
    </row>
    <row r="108" spans="1:26" ht="24.95" customHeight="1" x14ac:dyDescent="0.25">
      <c r="A108" s="171"/>
      <c r="B108" s="168" t="s">
        <v>798</v>
      </c>
      <c r="C108" s="172" t="s">
        <v>861</v>
      </c>
      <c r="D108" s="168" t="s">
        <v>862</v>
      </c>
      <c r="E108" s="168" t="s">
        <v>685</v>
      </c>
      <c r="F108" s="169">
        <v>1</v>
      </c>
      <c r="G108" s="170"/>
      <c r="H108" s="170"/>
      <c r="I108" s="170">
        <f t="shared" si="13"/>
        <v>0</v>
      </c>
      <c r="J108" s="168">
        <f t="shared" si="14"/>
        <v>13.51</v>
      </c>
      <c r="K108" s="1">
        <f t="shared" si="15"/>
        <v>0</v>
      </c>
      <c r="L108" s="1"/>
      <c r="M108" s="1">
        <f t="shared" si="12"/>
        <v>0</v>
      </c>
      <c r="N108" s="1">
        <v>13.51</v>
      </c>
      <c r="O108" s="1"/>
      <c r="P108" s="167">
        <f t="shared" si="16"/>
        <v>0</v>
      </c>
      <c r="Q108" s="173"/>
      <c r="R108" s="173">
        <v>0</v>
      </c>
      <c r="S108" s="167">
        <f t="shared" si="17"/>
        <v>0</v>
      </c>
      <c r="X108">
        <v>0</v>
      </c>
      <c r="Z108">
        <v>0</v>
      </c>
    </row>
    <row r="109" spans="1:26" x14ac:dyDescent="0.25">
      <c r="A109" s="156"/>
      <c r="B109" s="156"/>
      <c r="C109" s="156"/>
      <c r="D109" s="156" t="s">
        <v>678</v>
      </c>
      <c r="E109" s="156"/>
      <c r="F109" s="167"/>
      <c r="G109" s="159">
        <f>ROUND((SUM(L17:L108))/1,2)</f>
        <v>0</v>
      </c>
      <c r="H109" s="159">
        <f>ROUND((SUM(M17:M108))/1,2)</f>
        <v>0</v>
      </c>
      <c r="I109" s="159">
        <f>ROUND((SUM(I17:I108))/1,2)</f>
        <v>0</v>
      </c>
      <c r="J109" s="156"/>
      <c r="K109" s="156"/>
      <c r="L109" s="156">
        <f>ROUND((SUM(L17:L108))/1,2)</f>
        <v>0</v>
      </c>
      <c r="M109" s="156">
        <f>ROUND((SUM(M17:M108))/1,2)</f>
        <v>0</v>
      </c>
      <c r="N109" s="156"/>
      <c r="O109" s="156"/>
      <c r="P109" s="174">
        <f>ROUND((SUM(P17:P108))/1,2)</f>
        <v>7.0000000000000007E-2</v>
      </c>
      <c r="Q109" s="153"/>
      <c r="R109" s="153"/>
      <c r="S109" s="174">
        <f>ROUND((SUM(S17:S108))/1,2)</f>
        <v>0</v>
      </c>
      <c r="T109" s="153"/>
      <c r="U109" s="153"/>
      <c r="V109" s="153"/>
      <c r="W109" s="153"/>
      <c r="X109" s="153"/>
      <c r="Y109" s="153"/>
      <c r="Z109" s="153"/>
    </row>
    <row r="110" spans="1:26" x14ac:dyDescent="0.25">
      <c r="A110" s="1"/>
      <c r="B110" s="1"/>
      <c r="C110" s="1"/>
      <c r="D110" s="1"/>
      <c r="E110" s="1"/>
      <c r="F110" s="163"/>
      <c r="G110" s="149"/>
      <c r="H110" s="149"/>
      <c r="I110" s="149"/>
      <c r="J110" s="1"/>
      <c r="K110" s="1"/>
      <c r="L110" s="1"/>
      <c r="M110" s="1"/>
      <c r="N110" s="1"/>
      <c r="O110" s="1"/>
      <c r="P110" s="1"/>
      <c r="S110" s="1"/>
    </row>
    <row r="111" spans="1:26" x14ac:dyDescent="0.25">
      <c r="A111" s="156"/>
      <c r="B111" s="156"/>
      <c r="C111" s="156"/>
      <c r="D111" s="156" t="s">
        <v>679</v>
      </c>
      <c r="E111" s="156"/>
      <c r="F111" s="167"/>
      <c r="G111" s="157"/>
      <c r="H111" s="157"/>
      <c r="I111" s="157"/>
      <c r="J111" s="156"/>
      <c r="K111" s="156"/>
      <c r="L111" s="156"/>
      <c r="M111" s="156"/>
      <c r="N111" s="156"/>
      <c r="O111" s="156"/>
      <c r="P111" s="156"/>
      <c r="Q111" s="153"/>
      <c r="R111" s="153"/>
      <c r="S111" s="156"/>
      <c r="T111" s="153"/>
      <c r="U111" s="153"/>
      <c r="V111" s="153"/>
      <c r="W111" s="153"/>
      <c r="X111" s="153"/>
      <c r="Y111" s="153"/>
      <c r="Z111" s="153"/>
    </row>
    <row r="112" spans="1:26" ht="24.95" customHeight="1" x14ac:dyDescent="0.25">
      <c r="A112" s="171"/>
      <c r="B112" s="168" t="s">
        <v>863</v>
      </c>
      <c r="C112" s="172" t="s">
        <v>864</v>
      </c>
      <c r="D112" s="168" t="s">
        <v>865</v>
      </c>
      <c r="E112" s="168" t="s">
        <v>685</v>
      </c>
      <c r="F112" s="169">
        <v>52</v>
      </c>
      <c r="G112" s="170"/>
      <c r="H112" s="170"/>
      <c r="I112" s="170">
        <f>ROUND(F112*(G112+H112),2)</f>
        <v>0</v>
      </c>
      <c r="J112" s="168">
        <f>ROUND(F112*(N112),2)</f>
        <v>525.20000000000005</v>
      </c>
      <c r="K112" s="1">
        <f>ROUND(F112*(O112),2)</f>
        <v>0</v>
      </c>
      <c r="L112" s="1">
        <f>ROUND(F112*(G112+H112),2)</f>
        <v>0</v>
      </c>
      <c r="M112" s="1"/>
      <c r="N112" s="1">
        <v>10.1</v>
      </c>
      <c r="O112" s="1"/>
      <c r="P112" s="167">
        <f>ROUND(F112*(R112),3)</f>
        <v>0</v>
      </c>
      <c r="Q112" s="173"/>
      <c r="R112" s="173">
        <v>0</v>
      </c>
      <c r="S112" s="167">
        <f>ROUND(F112*(X112),3)</f>
        <v>0</v>
      </c>
      <c r="X112">
        <v>0</v>
      </c>
      <c r="Z112">
        <v>0</v>
      </c>
    </row>
    <row r="113" spans="1:26" x14ac:dyDescent="0.25">
      <c r="A113" s="156"/>
      <c r="B113" s="156"/>
      <c r="C113" s="156"/>
      <c r="D113" s="156" t="s">
        <v>679</v>
      </c>
      <c r="E113" s="156"/>
      <c r="F113" s="167"/>
      <c r="G113" s="159">
        <f>ROUND((SUM(L111:L112))/1,2)</f>
        <v>0</v>
      </c>
      <c r="H113" s="159">
        <f>ROUND((SUM(M111:M112))/1,2)</f>
        <v>0</v>
      </c>
      <c r="I113" s="159">
        <f>ROUND((SUM(I111:I112))/1,2)</f>
        <v>0</v>
      </c>
      <c r="J113" s="156"/>
      <c r="K113" s="156"/>
      <c r="L113" s="156">
        <f>ROUND((SUM(L111:L112))/1,2)</f>
        <v>0</v>
      </c>
      <c r="M113" s="156">
        <f>ROUND((SUM(M111:M112))/1,2)</f>
        <v>0</v>
      </c>
      <c r="N113" s="156"/>
      <c r="O113" s="156"/>
      <c r="P113" s="174">
        <f>ROUND((SUM(P111:P112))/1,2)</f>
        <v>0</v>
      </c>
      <c r="S113" s="167">
        <f>ROUND((SUM(S111:S112))/1,2)</f>
        <v>0</v>
      </c>
    </row>
    <row r="114" spans="1:26" x14ac:dyDescent="0.25">
      <c r="A114" s="1"/>
      <c r="B114" s="1"/>
      <c r="C114" s="1"/>
      <c r="D114" s="1"/>
      <c r="E114" s="1"/>
      <c r="F114" s="163"/>
      <c r="G114" s="149"/>
      <c r="H114" s="149"/>
      <c r="I114" s="149"/>
      <c r="J114" s="1"/>
      <c r="K114" s="1"/>
      <c r="L114" s="1"/>
      <c r="M114" s="1"/>
      <c r="N114" s="1"/>
      <c r="O114" s="1"/>
      <c r="P114" s="1"/>
      <c r="S114" s="1"/>
    </row>
    <row r="115" spans="1:26" x14ac:dyDescent="0.25">
      <c r="A115" s="156"/>
      <c r="B115" s="156"/>
      <c r="C115" s="156"/>
      <c r="D115" s="2" t="s">
        <v>88</v>
      </c>
      <c r="E115" s="156"/>
      <c r="F115" s="167"/>
      <c r="G115" s="159">
        <f>ROUND((SUM(L16:L114))/2,2)</f>
        <v>0</v>
      </c>
      <c r="H115" s="159">
        <f>ROUND((SUM(M16:M114))/2,2)</f>
        <v>0</v>
      </c>
      <c r="I115" s="159">
        <f>ROUND((SUM(I16:I114))/2,2)</f>
        <v>0</v>
      </c>
      <c r="J115" s="156"/>
      <c r="K115" s="156"/>
      <c r="L115" s="156">
        <f>ROUND((SUM(L16:L114))/2,2)</f>
        <v>0</v>
      </c>
      <c r="M115" s="156">
        <f>ROUND((SUM(M16:M114))/2,2)</f>
        <v>0</v>
      </c>
      <c r="N115" s="156"/>
      <c r="O115" s="156"/>
      <c r="P115" s="174">
        <f>ROUND((SUM(P16:P114))/2,2)</f>
        <v>7.0000000000000007E-2</v>
      </c>
      <c r="S115" s="174">
        <f>ROUND((SUM(S16:S114))/2,2)</f>
        <v>0</v>
      </c>
    </row>
    <row r="116" spans="1:26" x14ac:dyDescent="0.25">
      <c r="A116" s="175"/>
      <c r="B116" s="175" t="s">
        <v>14</v>
      </c>
      <c r="C116" s="175"/>
      <c r="D116" s="175"/>
      <c r="E116" s="175"/>
      <c r="F116" s="176" t="s">
        <v>90</v>
      </c>
      <c r="G116" s="177">
        <f>ROUND((SUM(L9:L115))/3,2)</f>
        <v>0</v>
      </c>
      <c r="H116" s="177">
        <f>ROUND((SUM(M9:M115))/3,2)</f>
        <v>0</v>
      </c>
      <c r="I116" s="177">
        <f>ROUND((SUM(I9:I115))/3,2)</f>
        <v>0</v>
      </c>
      <c r="J116" s="175"/>
      <c r="K116" s="175">
        <f>ROUND((SUM(K9:K115)),2)</f>
        <v>0</v>
      </c>
      <c r="L116" s="175">
        <f>ROUND((SUM(L9:L115))/3,2)</f>
        <v>0</v>
      </c>
      <c r="M116" s="175">
        <f>ROUND((SUM(M9:M115))/3,2)</f>
        <v>0</v>
      </c>
      <c r="N116" s="175"/>
      <c r="O116" s="175"/>
      <c r="P116" s="176">
        <f>ROUND((SUM(P9:P115))/3,2)</f>
        <v>7.0000000000000007E-2</v>
      </c>
      <c r="S116" s="176">
        <f>ROUND((SUM(S9:S115))/3,2)</f>
        <v>0.04</v>
      </c>
      <c r="Z116">
        <f>(SUM(Z9:Z115))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Nadstavba MŠ Zámutov č. 301 - rozšírenie kapacít / SO-01  ELI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866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/>
      <c r="E16" s="97"/>
      <c r="F16" s="106"/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>
        <f>'Rekap 11301'!B15</f>
        <v>0</v>
      </c>
      <c r="E17" s="76">
        <f>'Rekap 11301'!C15</f>
        <v>0</v>
      </c>
      <c r="F17" s="81">
        <f>'Rekap 11301'!D15</f>
        <v>0</v>
      </c>
      <c r="G17" s="61">
        <v>7</v>
      </c>
      <c r="H17" s="116" t="s">
        <v>37</v>
      </c>
      <c r="I17" s="129"/>
      <c r="J17" s="127">
        <f>'SO 11301'!Z96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11301'!K9:'SO 11301'!K95)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11301'!K9:'SO 11301'!K95)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866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 x14ac:dyDescent="0.25">
      <c r="A10" s="154" t="s">
        <v>75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77</v>
      </c>
      <c r="B11" s="157">
        <f>'SO 11301'!L16</f>
        <v>0</v>
      </c>
      <c r="C11" s="157">
        <f>'SO 11301'!M16</f>
        <v>0</v>
      </c>
      <c r="D11" s="157">
        <f>'SO 11301'!I16</f>
        <v>0</v>
      </c>
      <c r="E11" s="158">
        <f>'SO 11301'!P16</f>
        <v>0.02</v>
      </c>
      <c r="F11" s="158">
        <f>'SO 11301'!S16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867</v>
      </c>
      <c r="B12" s="157">
        <f>'SO 11301'!L36</f>
        <v>0</v>
      </c>
      <c r="C12" s="157">
        <f>'SO 11301'!M36</f>
        <v>0</v>
      </c>
      <c r="D12" s="157">
        <f>'SO 11301'!I36</f>
        <v>0</v>
      </c>
      <c r="E12" s="158">
        <f>'SO 11301'!P36</f>
        <v>0.77</v>
      </c>
      <c r="F12" s="158">
        <f>'SO 11301'!S36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868</v>
      </c>
      <c r="B13" s="157">
        <f>'SO 11301'!L59</f>
        <v>0</v>
      </c>
      <c r="C13" s="157">
        <f>'SO 11301'!M59</f>
        <v>0</v>
      </c>
      <c r="D13" s="157">
        <f>'SO 11301'!I59</f>
        <v>0</v>
      </c>
      <c r="E13" s="158">
        <f>'SO 11301'!P59</f>
        <v>7.0000000000000007E-2</v>
      </c>
      <c r="F13" s="158">
        <f>'SO 11301'!S59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869</v>
      </c>
      <c r="B14" s="157">
        <f>'SO 11301'!L93</f>
        <v>0</v>
      </c>
      <c r="C14" s="157">
        <f>'SO 11301'!M93</f>
        <v>0</v>
      </c>
      <c r="D14" s="157">
        <f>'SO 11301'!I93</f>
        <v>0</v>
      </c>
      <c r="E14" s="158">
        <f>'SO 11301'!P93</f>
        <v>0.46</v>
      </c>
      <c r="F14" s="158">
        <f>'SO 11301'!S93</f>
        <v>0.19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75</v>
      </c>
      <c r="B15" s="159">
        <f>'SO 11301'!L95</f>
        <v>0</v>
      </c>
      <c r="C15" s="159">
        <f>'SO 11301'!M95</f>
        <v>0</v>
      </c>
      <c r="D15" s="159">
        <f>'SO 11301'!I95</f>
        <v>0</v>
      </c>
      <c r="E15" s="160">
        <f>'SO 11301'!P95</f>
        <v>1.32</v>
      </c>
      <c r="F15" s="160">
        <f>'SO 11301'!S95</f>
        <v>0.19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90</v>
      </c>
      <c r="B17" s="159">
        <f>'SO 11301'!L96</f>
        <v>0</v>
      </c>
      <c r="C17" s="159">
        <f>'SO 11301'!M96</f>
        <v>0</v>
      </c>
      <c r="D17" s="159">
        <f>'SO 11301'!I96</f>
        <v>0</v>
      </c>
      <c r="E17" s="160">
        <f>'SO 11301'!P96</f>
        <v>1.32</v>
      </c>
      <c r="F17" s="160">
        <f>'SO 11301'!S96</f>
        <v>0.19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opLeftCell="B1" workbookViewId="0">
      <pane ySplit="8" topLeftCell="A83" activePane="bottomLeft" state="frozen"/>
      <selection pane="bottomLeft" activeCell="G62" sqref="G62:H92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866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91</v>
      </c>
      <c r="B8" s="164" t="s">
        <v>92</v>
      </c>
      <c r="C8" s="164" t="s">
        <v>93</v>
      </c>
      <c r="D8" s="164" t="s">
        <v>94</v>
      </c>
      <c r="E8" s="164" t="s">
        <v>95</v>
      </c>
      <c r="F8" s="164" t="s">
        <v>96</v>
      </c>
      <c r="G8" s="164" t="s">
        <v>55</v>
      </c>
      <c r="H8" s="164" t="s">
        <v>56</v>
      </c>
      <c r="I8" s="164" t="s">
        <v>97</v>
      </c>
      <c r="J8" s="164"/>
      <c r="K8" s="164"/>
      <c r="L8" s="164"/>
      <c r="M8" s="164"/>
      <c r="N8" s="164"/>
      <c r="O8" s="164"/>
      <c r="P8" s="164" t="s">
        <v>98</v>
      </c>
      <c r="Q8" s="161"/>
      <c r="R8" s="161"/>
      <c r="S8" s="164" t="s">
        <v>99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75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77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870</v>
      </c>
      <c r="C11" s="172" t="s">
        <v>871</v>
      </c>
      <c r="D11" s="168" t="s">
        <v>872</v>
      </c>
      <c r="E11" s="168" t="s">
        <v>145</v>
      </c>
      <c r="F11" s="169">
        <v>24</v>
      </c>
      <c r="G11" s="170"/>
      <c r="H11" s="170"/>
      <c r="I11" s="170">
        <f>ROUND(F11*(G11+H11),2)</f>
        <v>0</v>
      </c>
      <c r="J11" s="168">
        <f>ROUND(F11*(N11),2)</f>
        <v>43.92</v>
      </c>
      <c r="K11" s="1">
        <f>ROUND(F11*(O11),2)</f>
        <v>0</v>
      </c>
      <c r="L11" s="1">
        <f>ROUND(F11*(G11+H11),2)</f>
        <v>0</v>
      </c>
      <c r="M11" s="1"/>
      <c r="N11" s="1">
        <v>1.83</v>
      </c>
      <c r="O11" s="1"/>
      <c r="P11" s="167">
        <f>ROUND(F11*(R11),3)</f>
        <v>0.01</v>
      </c>
      <c r="Q11" s="173"/>
      <c r="R11" s="173">
        <v>4.2000000000000002E-4</v>
      </c>
      <c r="S11" s="167">
        <f>ROUND(F11*(X11),3)</f>
        <v>0</v>
      </c>
      <c r="X11">
        <v>0</v>
      </c>
      <c r="Z11">
        <v>0</v>
      </c>
    </row>
    <row r="12" spans="1:26" ht="24.95" customHeight="1" x14ac:dyDescent="0.25">
      <c r="A12" s="171"/>
      <c r="B12" s="168" t="s">
        <v>870</v>
      </c>
      <c r="C12" s="172" t="s">
        <v>873</v>
      </c>
      <c r="D12" s="168" t="s">
        <v>874</v>
      </c>
      <c r="E12" s="168" t="s">
        <v>145</v>
      </c>
      <c r="F12" s="169">
        <v>15</v>
      </c>
      <c r="G12" s="170"/>
      <c r="H12" s="170"/>
      <c r="I12" s="170">
        <f>ROUND(F12*(G12+H12),2)</f>
        <v>0</v>
      </c>
      <c r="J12" s="168">
        <f>ROUND(F12*(N12),2)</f>
        <v>29.1</v>
      </c>
      <c r="K12" s="1">
        <f>ROUND(F12*(O12),2)</f>
        <v>0</v>
      </c>
      <c r="L12" s="1">
        <f>ROUND(F12*(G12+H12),2)</f>
        <v>0</v>
      </c>
      <c r="M12" s="1"/>
      <c r="N12" s="1">
        <v>1.94</v>
      </c>
      <c r="O12" s="1"/>
      <c r="P12" s="167">
        <f>ROUND(F12*(R12),3)</f>
        <v>6.0000000000000001E-3</v>
      </c>
      <c r="Q12" s="173"/>
      <c r="R12" s="173">
        <v>4.2999999999999999E-4</v>
      </c>
      <c r="S12" s="167">
        <f>ROUND(F12*(X12),3)</f>
        <v>0</v>
      </c>
      <c r="X12">
        <v>0</v>
      </c>
      <c r="Z12">
        <v>0</v>
      </c>
    </row>
    <row r="13" spans="1:26" ht="24.95" customHeight="1" x14ac:dyDescent="0.25">
      <c r="A13" s="171"/>
      <c r="B13" s="168" t="s">
        <v>350</v>
      </c>
      <c r="C13" s="172" t="s">
        <v>351</v>
      </c>
      <c r="D13" s="168" t="s">
        <v>352</v>
      </c>
      <c r="E13" s="168" t="s">
        <v>210</v>
      </c>
      <c r="F13" s="169">
        <v>2.03856E-2</v>
      </c>
      <c r="G13" s="170"/>
      <c r="H13" s="170"/>
      <c r="I13" s="170">
        <f>ROUND(F13*(G13+H13),2)</f>
        <v>0</v>
      </c>
      <c r="J13" s="168">
        <f>ROUND(F13*(N13),2)</f>
        <v>0.51</v>
      </c>
      <c r="K13" s="1">
        <f>ROUND(F13*(O13),2)</f>
        <v>0</v>
      </c>
      <c r="L13" s="1">
        <f>ROUND(F13*(G13+H13),2)</f>
        <v>0</v>
      </c>
      <c r="M13" s="1"/>
      <c r="N13" s="1">
        <v>25.13</v>
      </c>
      <c r="O13" s="1"/>
      <c r="P13" s="167">
        <f>ROUND(F13*(R13),3)</f>
        <v>0</v>
      </c>
      <c r="Q13" s="173"/>
      <c r="R13" s="173">
        <v>0</v>
      </c>
      <c r="S13" s="167">
        <f>ROUND(F13*(X13),3)</f>
        <v>0</v>
      </c>
      <c r="X13">
        <v>0</v>
      </c>
      <c r="Z13">
        <v>0</v>
      </c>
    </row>
    <row r="14" spans="1:26" ht="24.95" customHeight="1" x14ac:dyDescent="0.25">
      <c r="A14" s="171"/>
      <c r="B14" s="168" t="s">
        <v>358</v>
      </c>
      <c r="C14" s="172" t="s">
        <v>875</v>
      </c>
      <c r="D14" s="168" t="s">
        <v>1051</v>
      </c>
      <c r="E14" s="168" t="s">
        <v>145</v>
      </c>
      <c r="F14" s="169">
        <v>24.48</v>
      </c>
      <c r="G14" s="170"/>
      <c r="H14" s="170"/>
      <c r="I14" s="170">
        <f>ROUND(F14*(G14+H14),2)</f>
        <v>0</v>
      </c>
      <c r="J14" s="168">
        <f>ROUND(F14*(N14),2)</f>
        <v>26.68</v>
      </c>
      <c r="K14" s="1">
        <f>ROUND(F14*(O14),2)</f>
        <v>0</v>
      </c>
      <c r="L14" s="1"/>
      <c r="M14" s="1">
        <f>ROUND(F14*(G14+H14),2)</f>
        <v>0</v>
      </c>
      <c r="N14" s="1">
        <v>1.0900000000000001</v>
      </c>
      <c r="O14" s="1"/>
      <c r="P14" s="167">
        <f>ROUND(F14*(R14),3)</f>
        <v>2E-3</v>
      </c>
      <c r="Q14" s="173"/>
      <c r="R14" s="173">
        <v>6.9999999999999994E-5</v>
      </c>
      <c r="S14" s="167">
        <f>ROUND(F14*(X14),3)</f>
        <v>0</v>
      </c>
      <c r="X14">
        <v>0</v>
      </c>
      <c r="Z14">
        <v>0</v>
      </c>
    </row>
    <row r="15" spans="1:26" ht="24.95" customHeight="1" x14ac:dyDescent="0.25">
      <c r="A15" s="171"/>
      <c r="B15" s="168" t="s">
        <v>358</v>
      </c>
      <c r="C15" s="172" t="s">
        <v>876</v>
      </c>
      <c r="D15" s="168" t="s">
        <v>1052</v>
      </c>
      <c r="E15" s="168" t="s">
        <v>145</v>
      </c>
      <c r="F15" s="169">
        <v>15.3</v>
      </c>
      <c r="G15" s="170"/>
      <c r="H15" s="170"/>
      <c r="I15" s="170">
        <f>ROUND(F15*(G15+H15),2)</f>
        <v>0</v>
      </c>
      <c r="J15" s="168">
        <f>ROUND(F15*(N15),2)</f>
        <v>33.659999999999997</v>
      </c>
      <c r="K15" s="1">
        <f>ROUND(F15*(O15),2)</f>
        <v>0</v>
      </c>
      <c r="L15" s="1"/>
      <c r="M15" s="1">
        <f>ROUND(F15*(G15+H15),2)</f>
        <v>0</v>
      </c>
      <c r="N15" s="1">
        <v>2.2000000000000002</v>
      </c>
      <c r="O15" s="1"/>
      <c r="P15" s="167">
        <f>ROUND(F15*(R15),3)</f>
        <v>2E-3</v>
      </c>
      <c r="Q15" s="173"/>
      <c r="R15" s="173">
        <v>1.3999999999999999E-4</v>
      </c>
      <c r="S15" s="167">
        <f>ROUND(F15*(X15),3)</f>
        <v>0</v>
      </c>
      <c r="X15">
        <v>0</v>
      </c>
      <c r="Z15">
        <v>0</v>
      </c>
    </row>
    <row r="16" spans="1:26" x14ac:dyDescent="0.25">
      <c r="A16" s="156"/>
      <c r="B16" s="156"/>
      <c r="C16" s="156"/>
      <c r="D16" s="156" t="s">
        <v>77</v>
      </c>
      <c r="E16" s="156"/>
      <c r="F16" s="167"/>
      <c r="G16" s="159">
        <f>ROUND((SUM(L10:L15))/1,2)</f>
        <v>0</v>
      </c>
      <c r="H16" s="159">
        <f>ROUND((SUM(M10:M15))/1,2)</f>
        <v>0</v>
      </c>
      <c r="I16" s="159">
        <f>ROUND((SUM(I10:I15))/1,2)</f>
        <v>0</v>
      </c>
      <c r="J16" s="156"/>
      <c r="K16" s="156"/>
      <c r="L16" s="156">
        <f>ROUND((SUM(L10:L15))/1,2)</f>
        <v>0</v>
      </c>
      <c r="M16" s="156">
        <f>ROUND((SUM(M10:M15))/1,2)</f>
        <v>0</v>
      </c>
      <c r="N16" s="156"/>
      <c r="O16" s="156"/>
      <c r="P16" s="174">
        <f>ROUND((SUM(P10:P15))/1,2)</f>
        <v>0.02</v>
      </c>
      <c r="Q16" s="153"/>
      <c r="R16" s="153"/>
      <c r="S16" s="174">
        <f>ROUND((SUM(S10:S15))/1,2)</f>
        <v>0</v>
      </c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"/>
      <c r="C17" s="1"/>
      <c r="D17" s="1"/>
      <c r="E17" s="1"/>
      <c r="F17" s="163"/>
      <c r="G17" s="149"/>
      <c r="H17" s="149"/>
      <c r="I17" s="149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56"/>
      <c r="B18" s="156"/>
      <c r="C18" s="156"/>
      <c r="D18" s="156" t="s">
        <v>867</v>
      </c>
      <c r="E18" s="156"/>
      <c r="F18" s="167"/>
      <c r="G18" s="157"/>
      <c r="H18" s="157"/>
      <c r="I18" s="157"/>
      <c r="J18" s="156"/>
      <c r="K18" s="156"/>
      <c r="L18" s="156"/>
      <c r="M18" s="156"/>
      <c r="N18" s="156"/>
      <c r="O18" s="156"/>
      <c r="P18" s="156"/>
      <c r="Q18" s="153"/>
      <c r="R18" s="153"/>
      <c r="S18" s="156"/>
      <c r="T18" s="153"/>
      <c r="U18" s="153"/>
      <c r="V18" s="153"/>
      <c r="W18" s="153"/>
      <c r="X18" s="153"/>
      <c r="Y18" s="153"/>
      <c r="Z18" s="153"/>
    </row>
    <row r="19" spans="1:26" ht="24.95" customHeight="1" x14ac:dyDescent="0.25">
      <c r="A19" s="171"/>
      <c r="B19" s="168" t="s">
        <v>318</v>
      </c>
      <c r="C19" s="172" t="s">
        <v>877</v>
      </c>
      <c r="D19" s="168" t="s">
        <v>878</v>
      </c>
      <c r="E19" s="168" t="s">
        <v>145</v>
      </c>
      <c r="F19" s="169">
        <v>1</v>
      </c>
      <c r="G19" s="170"/>
      <c r="H19" s="170"/>
      <c r="I19" s="170">
        <f t="shared" ref="I19:I35" si="0">ROUND(F19*(G19+H19),2)</f>
        <v>0</v>
      </c>
      <c r="J19" s="168">
        <f t="shared" ref="J19:J35" si="1">ROUND(F19*(N19),2)</f>
        <v>11.42</v>
      </c>
      <c r="K19" s="1">
        <f t="shared" ref="K19:K35" si="2">ROUND(F19*(O19),2)</f>
        <v>0</v>
      </c>
      <c r="L19" s="1">
        <f t="shared" ref="L19:L35" si="3">ROUND(F19*(G19+H19),2)</f>
        <v>0</v>
      </c>
      <c r="M19" s="1"/>
      <c r="N19" s="1">
        <v>11.42</v>
      </c>
      <c r="O19" s="1"/>
      <c r="P19" s="167">
        <f t="shared" ref="P19:P35" si="4">ROUND(F19*(R19),3)</f>
        <v>2.1999999999999999E-2</v>
      </c>
      <c r="Q19" s="173"/>
      <c r="R19" s="173">
        <v>2.1780000000000001E-2</v>
      </c>
      <c r="S19" s="167">
        <f t="shared" ref="S19:S35" si="5">ROUND(F19*(X19),3)</f>
        <v>0</v>
      </c>
      <c r="X19">
        <v>0</v>
      </c>
      <c r="Z19">
        <v>0</v>
      </c>
    </row>
    <row r="20" spans="1:26" ht="24.95" customHeight="1" x14ac:dyDescent="0.25">
      <c r="A20" s="171"/>
      <c r="B20" s="168" t="s">
        <v>318</v>
      </c>
      <c r="C20" s="172" t="s">
        <v>879</v>
      </c>
      <c r="D20" s="168" t="s">
        <v>880</v>
      </c>
      <c r="E20" s="168" t="s">
        <v>145</v>
      </c>
      <c r="F20" s="169">
        <v>8</v>
      </c>
      <c r="G20" s="170"/>
      <c r="H20" s="170"/>
      <c r="I20" s="170">
        <f t="shared" si="0"/>
        <v>0</v>
      </c>
      <c r="J20" s="168">
        <f t="shared" si="1"/>
        <v>97.04</v>
      </c>
      <c r="K20" s="1">
        <f t="shared" si="2"/>
        <v>0</v>
      </c>
      <c r="L20" s="1">
        <f t="shared" si="3"/>
        <v>0</v>
      </c>
      <c r="M20" s="1"/>
      <c r="N20" s="1">
        <v>12.13</v>
      </c>
      <c r="O20" s="1"/>
      <c r="P20" s="167">
        <f t="shared" si="4"/>
        <v>0.17</v>
      </c>
      <c r="Q20" s="173"/>
      <c r="R20" s="173">
        <v>2.129E-2</v>
      </c>
      <c r="S20" s="167">
        <f t="shared" si="5"/>
        <v>0</v>
      </c>
      <c r="X20">
        <v>0</v>
      </c>
      <c r="Z20">
        <v>0</v>
      </c>
    </row>
    <row r="21" spans="1:26" ht="24.95" customHeight="1" x14ac:dyDescent="0.25">
      <c r="A21" s="171"/>
      <c r="B21" s="168" t="s">
        <v>318</v>
      </c>
      <c r="C21" s="172" t="s">
        <v>881</v>
      </c>
      <c r="D21" s="168" t="s">
        <v>882</v>
      </c>
      <c r="E21" s="168" t="s">
        <v>145</v>
      </c>
      <c r="F21" s="169">
        <v>13</v>
      </c>
      <c r="G21" s="170"/>
      <c r="H21" s="170"/>
      <c r="I21" s="170">
        <f t="shared" si="0"/>
        <v>0</v>
      </c>
      <c r="J21" s="168">
        <f t="shared" si="1"/>
        <v>223.86</v>
      </c>
      <c r="K21" s="1">
        <f t="shared" si="2"/>
        <v>0</v>
      </c>
      <c r="L21" s="1">
        <f t="shared" si="3"/>
        <v>0</v>
      </c>
      <c r="M21" s="1"/>
      <c r="N21" s="1">
        <v>17.22</v>
      </c>
      <c r="O21" s="1"/>
      <c r="P21" s="167">
        <f t="shared" si="4"/>
        <v>0.185</v>
      </c>
      <c r="Q21" s="173"/>
      <c r="R21" s="173">
        <v>1.4200000000000001E-2</v>
      </c>
      <c r="S21" s="167">
        <f t="shared" si="5"/>
        <v>0</v>
      </c>
      <c r="X21">
        <v>0</v>
      </c>
      <c r="Z21">
        <v>0</v>
      </c>
    </row>
    <row r="22" spans="1:26" ht="24.95" customHeight="1" x14ac:dyDescent="0.25">
      <c r="A22" s="171"/>
      <c r="B22" s="168" t="s">
        <v>318</v>
      </c>
      <c r="C22" s="172" t="s">
        <v>883</v>
      </c>
      <c r="D22" s="168" t="s">
        <v>884</v>
      </c>
      <c r="E22" s="168" t="s">
        <v>145</v>
      </c>
      <c r="F22" s="169">
        <v>4</v>
      </c>
      <c r="G22" s="170"/>
      <c r="H22" s="170"/>
      <c r="I22" s="170">
        <f t="shared" si="0"/>
        <v>0</v>
      </c>
      <c r="J22" s="168">
        <f t="shared" si="1"/>
        <v>24</v>
      </c>
      <c r="K22" s="1">
        <f t="shared" si="2"/>
        <v>0</v>
      </c>
      <c r="L22" s="1">
        <f t="shared" si="3"/>
        <v>0</v>
      </c>
      <c r="M22" s="1"/>
      <c r="N22" s="1">
        <v>6</v>
      </c>
      <c r="O22" s="1"/>
      <c r="P22" s="167">
        <f t="shared" si="4"/>
        <v>4.0000000000000001E-3</v>
      </c>
      <c r="Q22" s="173"/>
      <c r="R22" s="173">
        <v>1.09E-3</v>
      </c>
      <c r="S22" s="167">
        <f t="shared" si="5"/>
        <v>0</v>
      </c>
      <c r="X22">
        <v>0</v>
      </c>
      <c r="Z22">
        <v>0</v>
      </c>
    </row>
    <row r="23" spans="1:26" ht="24.95" customHeight="1" x14ac:dyDescent="0.25">
      <c r="A23" s="171"/>
      <c r="B23" s="168" t="s">
        <v>318</v>
      </c>
      <c r="C23" s="172" t="s">
        <v>885</v>
      </c>
      <c r="D23" s="168" t="s">
        <v>886</v>
      </c>
      <c r="E23" s="168" t="s">
        <v>145</v>
      </c>
      <c r="F23" s="169">
        <v>5</v>
      </c>
      <c r="G23" s="170"/>
      <c r="H23" s="170"/>
      <c r="I23" s="170">
        <f t="shared" si="0"/>
        <v>0</v>
      </c>
      <c r="J23" s="168">
        <f t="shared" si="1"/>
        <v>30.7</v>
      </c>
      <c r="K23" s="1">
        <f t="shared" si="2"/>
        <v>0</v>
      </c>
      <c r="L23" s="1">
        <f t="shared" si="3"/>
        <v>0</v>
      </c>
      <c r="M23" s="1"/>
      <c r="N23" s="1">
        <v>6.14</v>
      </c>
      <c r="O23" s="1"/>
      <c r="P23" s="167">
        <f t="shared" si="4"/>
        <v>5.0000000000000001E-3</v>
      </c>
      <c r="Q23" s="173"/>
      <c r="R23" s="173">
        <v>1.08E-3</v>
      </c>
      <c r="S23" s="167">
        <f t="shared" si="5"/>
        <v>0</v>
      </c>
      <c r="X23">
        <v>0</v>
      </c>
      <c r="Z23">
        <v>0</v>
      </c>
    </row>
    <row r="24" spans="1:26" ht="24.95" customHeight="1" x14ac:dyDescent="0.25">
      <c r="A24" s="171"/>
      <c r="B24" s="168" t="s">
        <v>318</v>
      </c>
      <c r="C24" s="172" t="s">
        <v>887</v>
      </c>
      <c r="D24" s="168" t="s">
        <v>888</v>
      </c>
      <c r="E24" s="168" t="s">
        <v>145</v>
      </c>
      <c r="F24" s="169">
        <v>4</v>
      </c>
      <c r="G24" s="170"/>
      <c r="H24" s="170"/>
      <c r="I24" s="170">
        <f t="shared" si="0"/>
        <v>0</v>
      </c>
      <c r="J24" s="168">
        <f t="shared" si="1"/>
        <v>28.36</v>
      </c>
      <c r="K24" s="1">
        <f t="shared" si="2"/>
        <v>0</v>
      </c>
      <c r="L24" s="1">
        <f t="shared" si="3"/>
        <v>0</v>
      </c>
      <c r="M24" s="1"/>
      <c r="N24" s="1">
        <v>7.09</v>
      </c>
      <c r="O24" s="1"/>
      <c r="P24" s="167">
        <f t="shared" si="4"/>
        <v>6.0000000000000001E-3</v>
      </c>
      <c r="Q24" s="173"/>
      <c r="R24" s="173">
        <v>1.3799999999999999E-3</v>
      </c>
      <c r="S24" s="167">
        <f t="shared" si="5"/>
        <v>0</v>
      </c>
      <c r="X24">
        <v>0</v>
      </c>
      <c r="Z24">
        <v>0</v>
      </c>
    </row>
    <row r="25" spans="1:26" ht="24.95" customHeight="1" x14ac:dyDescent="0.25">
      <c r="A25" s="171"/>
      <c r="B25" s="168" t="s">
        <v>318</v>
      </c>
      <c r="C25" s="172" t="s">
        <v>889</v>
      </c>
      <c r="D25" s="168" t="s">
        <v>890</v>
      </c>
      <c r="E25" s="168" t="s">
        <v>138</v>
      </c>
      <c r="F25" s="169">
        <v>1</v>
      </c>
      <c r="G25" s="170"/>
      <c r="H25" s="170"/>
      <c r="I25" s="170">
        <f t="shared" si="0"/>
        <v>0</v>
      </c>
      <c r="J25" s="168">
        <f t="shared" si="1"/>
        <v>1.84</v>
      </c>
      <c r="K25" s="1">
        <f t="shared" si="2"/>
        <v>0</v>
      </c>
      <c r="L25" s="1">
        <f t="shared" si="3"/>
        <v>0</v>
      </c>
      <c r="M25" s="1"/>
      <c r="N25" s="1">
        <v>1.8399999999999999</v>
      </c>
      <c r="O25" s="1"/>
      <c r="P25" s="167">
        <f t="shared" si="4"/>
        <v>0</v>
      </c>
      <c r="Q25" s="173"/>
      <c r="R25" s="173">
        <v>0</v>
      </c>
      <c r="S25" s="167">
        <f t="shared" si="5"/>
        <v>0</v>
      </c>
      <c r="X25">
        <v>0</v>
      </c>
      <c r="Z25">
        <v>0</v>
      </c>
    </row>
    <row r="26" spans="1:26" ht="24.95" customHeight="1" x14ac:dyDescent="0.25">
      <c r="A26" s="171"/>
      <c r="B26" s="168" t="s">
        <v>318</v>
      </c>
      <c r="C26" s="172" t="s">
        <v>891</v>
      </c>
      <c r="D26" s="168" t="s">
        <v>892</v>
      </c>
      <c r="E26" s="168" t="s">
        <v>138</v>
      </c>
      <c r="F26" s="169">
        <v>7</v>
      </c>
      <c r="G26" s="170"/>
      <c r="H26" s="170"/>
      <c r="I26" s="170">
        <f t="shared" si="0"/>
        <v>0</v>
      </c>
      <c r="J26" s="168">
        <f t="shared" si="1"/>
        <v>14.21</v>
      </c>
      <c r="K26" s="1">
        <f t="shared" si="2"/>
        <v>0</v>
      </c>
      <c r="L26" s="1">
        <f t="shared" si="3"/>
        <v>0</v>
      </c>
      <c r="M26" s="1"/>
      <c r="N26" s="1">
        <v>2.0299999999999998</v>
      </c>
      <c r="O26" s="1"/>
      <c r="P26" s="167">
        <f t="shared" si="4"/>
        <v>0</v>
      </c>
      <c r="Q26" s="173"/>
      <c r="R26" s="173">
        <v>0</v>
      </c>
      <c r="S26" s="167">
        <f t="shared" si="5"/>
        <v>0</v>
      </c>
      <c r="X26">
        <v>0</v>
      </c>
      <c r="Z26">
        <v>0</v>
      </c>
    </row>
    <row r="27" spans="1:26" ht="24.95" customHeight="1" x14ac:dyDescent="0.25">
      <c r="A27" s="171"/>
      <c r="B27" s="168" t="s">
        <v>318</v>
      </c>
      <c r="C27" s="172" t="s">
        <v>893</v>
      </c>
      <c r="D27" s="168" t="s">
        <v>894</v>
      </c>
      <c r="E27" s="168" t="s">
        <v>138</v>
      </c>
      <c r="F27" s="169">
        <v>1</v>
      </c>
      <c r="G27" s="170"/>
      <c r="H27" s="170"/>
      <c r="I27" s="170">
        <f t="shared" si="0"/>
        <v>0</v>
      </c>
      <c r="J27" s="168">
        <f t="shared" si="1"/>
        <v>2.39</v>
      </c>
      <c r="K27" s="1">
        <f t="shared" si="2"/>
        <v>0</v>
      </c>
      <c r="L27" s="1">
        <f t="shared" si="3"/>
        <v>0</v>
      </c>
      <c r="M27" s="1"/>
      <c r="N27" s="1">
        <v>2.39</v>
      </c>
      <c r="O27" s="1"/>
      <c r="P27" s="167">
        <f t="shared" si="4"/>
        <v>0</v>
      </c>
      <c r="Q27" s="173"/>
      <c r="R27" s="173">
        <v>0</v>
      </c>
      <c r="S27" s="167">
        <f t="shared" si="5"/>
        <v>0</v>
      </c>
      <c r="X27">
        <v>0</v>
      </c>
      <c r="Z27">
        <v>0</v>
      </c>
    </row>
    <row r="28" spans="1:26" ht="24.95" customHeight="1" x14ac:dyDescent="0.25">
      <c r="A28" s="171"/>
      <c r="B28" s="168" t="s">
        <v>318</v>
      </c>
      <c r="C28" s="172" t="s">
        <v>895</v>
      </c>
      <c r="D28" s="168" t="s">
        <v>896</v>
      </c>
      <c r="E28" s="168" t="s">
        <v>138</v>
      </c>
      <c r="F28" s="169">
        <v>8</v>
      </c>
      <c r="G28" s="170"/>
      <c r="H28" s="170"/>
      <c r="I28" s="170">
        <f t="shared" si="0"/>
        <v>0</v>
      </c>
      <c r="J28" s="168">
        <f t="shared" si="1"/>
        <v>24.08</v>
      </c>
      <c r="K28" s="1">
        <f t="shared" si="2"/>
        <v>0</v>
      </c>
      <c r="L28" s="1">
        <f t="shared" si="3"/>
        <v>0</v>
      </c>
      <c r="M28" s="1"/>
      <c r="N28" s="1">
        <v>3.01</v>
      </c>
      <c r="O28" s="1"/>
      <c r="P28" s="167">
        <f t="shared" si="4"/>
        <v>0</v>
      </c>
      <c r="Q28" s="173"/>
      <c r="R28" s="173">
        <v>0</v>
      </c>
      <c r="S28" s="167">
        <f t="shared" si="5"/>
        <v>0</v>
      </c>
      <c r="X28">
        <v>0</v>
      </c>
      <c r="Z28">
        <v>0</v>
      </c>
    </row>
    <row r="29" spans="1:26" ht="24.95" customHeight="1" x14ac:dyDescent="0.25">
      <c r="A29" s="171"/>
      <c r="B29" s="168" t="s">
        <v>318</v>
      </c>
      <c r="C29" s="172" t="s">
        <v>897</v>
      </c>
      <c r="D29" s="168" t="s">
        <v>1053</v>
      </c>
      <c r="E29" s="168" t="s">
        <v>138</v>
      </c>
      <c r="F29" s="169">
        <v>1</v>
      </c>
      <c r="G29" s="170"/>
      <c r="H29" s="170"/>
      <c r="I29" s="170">
        <f t="shared" si="0"/>
        <v>0</v>
      </c>
      <c r="J29" s="168">
        <f t="shared" si="1"/>
        <v>28.89</v>
      </c>
      <c r="K29" s="1">
        <f t="shared" si="2"/>
        <v>0</v>
      </c>
      <c r="L29" s="1">
        <f t="shared" si="3"/>
        <v>0</v>
      </c>
      <c r="M29" s="1"/>
      <c r="N29" s="1">
        <v>28.89</v>
      </c>
      <c r="O29" s="1"/>
      <c r="P29" s="167">
        <f t="shared" si="4"/>
        <v>5.0000000000000001E-3</v>
      </c>
      <c r="Q29" s="173"/>
      <c r="R29" s="173">
        <v>4.686412E-3</v>
      </c>
      <c r="S29" s="167">
        <f t="shared" si="5"/>
        <v>0</v>
      </c>
      <c r="X29">
        <v>0</v>
      </c>
      <c r="Z29">
        <v>0</v>
      </c>
    </row>
    <row r="30" spans="1:26" ht="24.95" customHeight="1" x14ac:dyDescent="0.25">
      <c r="A30" s="171"/>
      <c r="B30" s="168" t="s">
        <v>318</v>
      </c>
      <c r="C30" s="172" t="s">
        <v>898</v>
      </c>
      <c r="D30" s="168" t="s">
        <v>899</v>
      </c>
      <c r="E30" s="168" t="s">
        <v>138</v>
      </c>
      <c r="F30" s="169">
        <v>1</v>
      </c>
      <c r="G30" s="170"/>
      <c r="H30" s="170"/>
      <c r="I30" s="170">
        <f t="shared" si="0"/>
        <v>0</v>
      </c>
      <c r="J30" s="168">
        <f t="shared" si="1"/>
        <v>12.11</v>
      </c>
      <c r="K30" s="1">
        <f t="shared" si="2"/>
        <v>0</v>
      </c>
      <c r="L30" s="1">
        <f t="shared" si="3"/>
        <v>0</v>
      </c>
      <c r="M30" s="1"/>
      <c r="N30" s="1">
        <v>12.11</v>
      </c>
      <c r="O30" s="1"/>
      <c r="P30" s="167">
        <f t="shared" si="4"/>
        <v>0</v>
      </c>
      <c r="Q30" s="173"/>
      <c r="R30" s="173">
        <v>0</v>
      </c>
      <c r="S30" s="167">
        <f t="shared" si="5"/>
        <v>0</v>
      </c>
      <c r="X30">
        <v>0</v>
      </c>
      <c r="Z30">
        <v>0</v>
      </c>
    </row>
    <row r="31" spans="1:26" ht="24.95" customHeight="1" x14ac:dyDescent="0.25">
      <c r="A31" s="171"/>
      <c r="B31" s="168" t="s">
        <v>318</v>
      </c>
      <c r="C31" s="172" t="s">
        <v>900</v>
      </c>
      <c r="D31" s="168" t="s">
        <v>901</v>
      </c>
      <c r="E31" s="168" t="s">
        <v>145</v>
      </c>
      <c r="F31" s="169">
        <v>35</v>
      </c>
      <c r="G31" s="170"/>
      <c r="H31" s="170"/>
      <c r="I31" s="170">
        <f t="shared" si="0"/>
        <v>0</v>
      </c>
      <c r="J31" s="168">
        <f t="shared" si="1"/>
        <v>19.95</v>
      </c>
      <c r="K31" s="1">
        <f t="shared" si="2"/>
        <v>0</v>
      </c>
      <c r="L31" s="1">
        <f t="shared" si="3"/>
        <v>0</v>
      </c>
      <c r="M31" s="1"/>
      <c r="N31" s="1">
        <v>0.56999999999999995</v>
      </c>
      <c r="O31" s="1"/>
      <c r="P31" s="167">
        <f t="shared" si="4"/>
        <v>0.27700000000000002</v>
      </c>
      <c r="Q31" s="173"/>
      <c r="R31" s="173">
        <v>7.9000000000000008E-3</v>
      </c>
      <c r="S31" s="167">
        <f t="shared" si="5"/>
        <v>0</v>
      </c>
      <c r="X31">
        <v>0</v>
      </c>
      <c r="Z31">
        <v>0</v>
      </c>
    </row>
    <row r="32" spans="1:26" ht="24.95" customHeight="1" x14ac:dyDescent="0.25">
      <c r="A32" s="171"/>
      <c r="B32" s="168" t="s">
        <v>318</v>
      </c>
      <c r="C32" s="172" t="s">
        <v>902</v>
      </c>
      <c r="D32" s="168" t="s">
        <v>903</v>
      </c>
      <c r="E32" s="168" t="s">
        <v>145</v>
      </c>
      <c r="F32" s="169">
        <v>35</v>
      </c>
      <c r="G32" s="170"/>
      <c r="H32" s="170"/>
      <c r="I32" s="170">
        <f t="shared" si="0"/>
        <v>0</v>
      </c>
      <c r="J32" s="168">
        <f t="shared" si="1"/>
        <v>23.8</v>
      </c>
      <c r="K32" s="1">
        <f t="shared" si="2"/>
        <v>0</v>
      </c>
      <c r="L32" s="1">
        <f t="shared" si="3"/>
        <v>0</v>
      </c>
      <c r="M32" s="1"/>
      <c r="N32" s="1">
        <v>0.68</v>
      </c>
      <c r="O32" s="1"/>
      <c r="P32" s="167">
        <f t="shared" si="4"/>
        <v>0</v>
      </c>
      <c r="Q32" s="173"/>
      <c r="R32" s="173">
        <v>0</v>
      </c>
      <c r="S32" s="167">
        <f t="shared" si="5"/>
        <v>0</v>
      </c>
      <c r="X32">
        <v>0</v>
      </c>
      <c r="Z32">
        <v>0</v>
      </c>
    </row>
    <row r="33" spans="1:26" ht="24.95" customHeight="1" x14ac:dyDescent="0.25">
      <c r="A33" s="171"/>
      <c r="B33" s="168" t="s">
        <v>318</v>
      </c>
      <c r="C33" s="172" t="s">
        <v>904</v>
      </c>
      <c r="D33" s="168" t="s">
        <v>905</v>
      </c>
      <c r="E33" s="168" t="s">
        <v>210</v>
      </c>
      <c r="F33" s="169">
        <v>0.767926412</v>
      </c>
      <c r="G33" s="170"/>
      <c r="H33" s="170"/>
      <c r="I33" s="170">
        <f t="shared" si="0"/>
        <v>0</v>
      </c>
      <c r="J33" s="168">
        <f t="shared" si="1"/>
        <v>13.22</v>
      </c>
      <c r="K33" s="1">
        <f t="shared" si="2"/>
        <v>0</v>
      </c>
      <c r="L33" s="1">
        <f t="shared" si="3"/>
        <v>0</v>
      </c>
      <c r="M33" s="1"/>
      <c r="N33" s="1">
        <v>17.22</v>
      </c>
      <c r="O33" s="1"/>
      <c r="P33" s="167">
        <f t="shared" si="4"/>
        <v>0</v>
      </c>
      <c r="Q33" s="173"/>
      <c r="R33" s="173">
        <v>0</v>
      </c>
      <c r="S33" s="167">
        <f t="shared" si="5"/>
        <v>0</v>
      </c>
      <c r="X33">
        <v>0</v>
      </c>
      <c r="Z33">
        <v>0</v>
      </c>
    </row>
    <row r="34" spans="1:26" ht="24.95" customHeight="1" x14ac:dyDescent="0.25">
      <c r="A34" s="171"/>
      <c r="B34" s="168" t="s">
        <v>906</v>
      </c>
      <c r="C34" s="172" t="s">
        <v>907</v>
      </c>
      <c r="D34" s="168" t="s">
        <v>908</v>
      </c>
      <c r="E34" s="168" t="s">
        <v>138</v>
      </c>
      <c r="F34" s="169">
        <v>1</v>
      </c>
      <c r="G34" s="170"/>
      <c r="H34" s="170"/>
      <c r="I34" s="170">
        <f t="shared" si="0"/>
        <v>0</v>
      </c>
      <c r="J34" s="168">
        <f t="shared" si="1"/>
        <v>105.3</v>
      </c>
      <c r="K34" s="1">
        <f t="shared" si="2"/>
        <v>0</v>
      </c>
      <c r="L34" s="1">
        <f t="shared" si="3"/>
        <v>0</v>
      </c>
      <c r="M34" s="1"/>
      <c r="N34" s="1">
        <v>105.3</v>
      </c>
      <c r="O34" s="1"/>
      <c r="P34" s="167">
        <f t="shared" si="4"/>
        <v>9.2999999999999999E-2</v>
      </c>
      <c r="Q34" s="173"/>
      <c r="R34" s="173">
        <v>9.2850000000000002E-2</v>
      </c>
      <c r="S34" s="167">
        <f t="shared" si="5"/>
        <v>0</v>
      </c>
      <c r="X34">
        <v>0</v>
      </c>
      <c r="Z34">
        <v>0</v>
      </c>
    </row>
    <row r="35" spans="1:26" ht="24.95" customHeight="1" x14ac:dyDescent="0.25">
      <c r="A35" s="171"/>
      <c r="B35" s="168" t="s">
        <v>906</v>
      </c>
      <c r="C35" s="172" t="s">
        <v>909</v>
      </c>
      <c r="D35" s="168" t="s">
        <v>910</v>
      </c>
      <c r="E35" s="168" t="s">
        <v>138</v>
      </c>
      <c r="F35" s="169">
        <v>1</v>
      </c>
      <c r="G35" s="170"/>
      <c r="H35" s="170"/>
      <c r="I35" s="170">
        <f t="shared" si="0"/>
        <v>0</v>
      </c>
      <c r="J35" s="168">
        <f t="shared" si="1"/>
        <v>17.399999999999999</v>
      </c>
      <c r="K35" s="1">
        <f t="shared" si="2"/>
        <v>0</v>
      </c>
      <c r="L35" s="1">
        <f t="shared" si="3"/>
        <v>0</v>
      </c>
      <c r="M35" s="1"/>
      <c r="N35" s="1">
        <v>17.399999999999999</v>
      </c>
      <c r="O35" s="1"/>
      <c r="P35" s="167">
        <f t="shared" si="4"/>
        <v>2E-3</v>
      </c>
      <c r="Q35" s="173"/>
      <c r="R35" s="173">
        <v>1.91E-3</v>
      </c>
      <c r="S35" s="167">
        <f t="shared" si="5"/>
        <v>0</v>
      </c>
      <c r="X35">
        <v>0</v>
      </c>
      <c r="Z35">
        <v>0</v>
      </c>
    </row>
    <row r="36" spans="1:26" x14ac:dyDescent="0.25">
      <c r="A36" s="156"/>
      <c r="B36" s="156"/>
      <c r="C36" s="156"/>
      <c r="D36" s="156" t="s">
        <v>867</v>
      </c>
      <c r="E36" s="156"/>
      <c r="F36" s="167"/>
      <c r="G36" s="159">
        <f>ROUND((SUM(L18:L35))/1,2)</f>
        <v>0</v>
      </c>
      <c r="H36" s="159">
        <f>ROUND((SUM(M18:M35))/1,2)</f>
        <v>0</v>
      </c>
      <c r="I36" s="159">
        <f>ROUND((SUM(I18:I35))/1,2)</f>
        <v>0</v>
      </c>
      <c r="J36" s="156"/>
      <c r="K36" s="156"/>
      <c r="L36" s="156">
        <f>ROUND((SUM(L18:L35))/1,2)</f>
        <v>0</v>
      </c>
      <c r="M36" s="156">
        <f>ROUND((SUM(M18:M35))/1,2)</f>
        <v>0</v>
      </c>
      <c r="N36" s="156"/>
      <c r="O36" s="156"/>
      <c r="P36" s="174">
        <f>ROUND((SUM(P18:P35))/1,2)</f>
        <v>0.77</v>
      </c>
      <c r="Q36" s="153"/>
      <c r="R36" s="153"/>
      <c r="S36" s="174">
        <f>ROUND((SUM(S18:S35))/1,2)</f>
        <v>0</v>
      </c>
      <c r="T36" s="153"/>
      <c r="U36" s="153"/>
      <c r="V36" s="153"/>
      <c r="W36" s="153"/>
      <c r="X36" s="153"/>
      <c r="Y36" s="153"/>
      <c r="Z36" s="153"/>
    </row>
    <row r="37" spans="1:26" x14ac:dyDescent="0.25">
      <c r="A37" s="1"/>
      <c r="B37" s="1"/>
      <c r="C37" s="1"/>
      <c r="D37" s="1"/>
      <c r="E37" s="1"/>
      <c r="F37" s="163"/>
      <c r="G37" s="149"/>
      <c r="H37" s="149"/>
      <c r="I37" s="149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6"/>
      <c r="B38" s="156"/>
      <c r="C38" s="156"/>
      <c r="D38" s="156" t="s">
        <v>868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ht="24.95" customHeight="1" x14ac:dyDescent="0.25">
      <c r="A39" s="171"/>
      <c r="B39" s="168" t="s">
        <v>318</v>
      </c>
      <c r="C39" s="172" t="s">
        <v>319</v>
      </c>
      <c r="D39" s="168" t="s">
        <v>1054</v>
      </c>
      <c r="E39" s="168" t="s">
        <v>321</v>
      </c>
      <c r="F39" s="169">
        <v>1</v>
      </c>
      <c r="G39" s="170"/>
      <c r="H39" s="170"/>
      <c r="I39" s="170">
        <f t="shared" ref="I39:I58" si="6">ROUND(F39*(G39+H39),2)</f>
        <v>0</v>
      </c>
      <c r="J39" s="168">
        <f t="shared" ref="J39:J58" si="7">ROUND(F39*(N39),2)</f>
        <v>63.07</v>
      </c>
      <c r="K39" s="1">
        <f t="shared" ref="K39:K58" si="8">ROUND(F39*(O39),2)</f>
        <v>0</v>
      </c>
      <c r="L39" s="1">
        <f t="shared" ref="L39:L53" si="9">ROUND(F39*(G39+H39),2)</f>
        <v>0</v>
      </c>
      <c r="M39" s="1"/>
      <c r="N39" s="1">
        <v>63.07</v>
      </c>
      <c r="O39" s="1"/>
      <c r="P39" s="167">
        <f t="shared" ref="P39:P58" si="10">ROUND(F39*(R39),3)</f>
        <v>4.0000000000000001E-3</v>
      </c>
      <c r="Q39" s="173"/>
      <c r="R39" s="173">
        <v>3.7000000000000002E-3</v>
      </c>
      <c r="S39" s="167">
        <f t="shared" ref="S39:S58" si="11">ROUND(F39*(X39),3)</f>
        <v>0</v>
      </c>
      <c r="X39">
        <v>0</v>
      </c>
      <c r="Z39">
        <v>0</v>
      </c>
    </row>
    <row r="40" spans="1:26" ht="24.95" customHeight="1" x14ac:dyDescent="0.25">
      <c r="A40" s="171"/>
      <c r="B40" s="168" t="s">
        <v>911</v>
      </c>
      <c r="C40" s="172" t="s">
        <v>912</v>
      </c>
      <c r="D40" s="168" t="s">
        <v>913</v>
      </c>
      <c r="E40" s="168" t="s">
        <v>145</v>
      </c>
      <c r="F40" s="169">
        <v>14</v>
      </c>
      <c r="G40" s="170"/>
      <c r="H40" s="170"/>
      <c r="I40" s="170">
        <f t="shared" si="6"/>
        <v>0</v>
      </c>
      <c r="J40" s="168">
        <f t="shared" si="7"/>
        <v>128.94</v>
      </c>
      <c r="K40" s="1">
        <f t="shared" si="8"/>
        <v>0</v>
      </c>
      <c r="L40" s="1">
        <f t="shared" si="9"/>
        <v>0</v>
      </c>
      <c r="M40" s="1"/>
      <c r="N40" s="1">
        <v>9.2100000000000009</v>
      </c>
      <c r="O40" s="1"/>
      <c r="P40" s="167">
        <f t="shared" si="10"/>
        <v>6.0000000000000001E-3</v>
      </c>
      <c r="Q40" s="173"/>
      <c r="R40" s="173">
        <v>4.2999999999999999E-4</v>
      </c>
      <c r="S40" s="167">
        <f t="shared" si="11"/>
        <v>0</v>
      </c>
      <c r="X40">
        <v>0</v>
      </c>
      <c r="Z40">
        <v>0</v>
      </c>
    </row>
    <row r="41" spans="1:26" ht="24.95" customHeight="1" x14ac:dyDescent="0.25">
      <c r="A41" s="171"/>
      <c r="B41" s="168" t="s">
        <v>911</v>
      </c>
      <c r="C41" s="172" t="s">
        <v>914</v>
      </c>
      <c r="D41" s="168" t="s">
        <v>915</v>
      </c>
      <c r="E41" s="168" t="s">
        <v>145</v>
      </c>
      <c r="F41" s="169">
        <v>16</v>
      </c>
      <c r="G41" s="170"/>
      <c r="H41" s="170"/>
      <c r="I41" s="170">
        <f t="shared" si="6"/>
        <v>0</v>
      </c>
      <c r="J41" s="168">
        <f t="shared" si="7"/>
        <v>151.04</v>
      </c>
      <c r="K41" s="1">
        <f t="shared" si="8"/>
        <v>0</v>
      </c>
      <c r="L41" s="1">
        <f t="shared" si="9"/>
        <v>0</v>
      </c>
      <c r="M41" s="1"/>
      <c r="N41" s="1">
        <v>9.44</v>
      </c>
      <c r="O41" s="1"/>
      <c r="P41" s="167">
        <f t="shared" si="10"/>
        <v>8.9999999999999993E-3</v>
      </c>
      <c r="Q41" s="173"/>
      <c r="R41" s="173">
        <v>5.3657200000000003E-4</v>
      </c>
      <c r="S41" s="167">
        <f t="shared" si="11"/>
        <v>0</v>
      </c>
      <c r="X41">
        <v>0</v>
      </c>
      <c r="Z41">
        <v>0</v>
      </c>
    </row>
    <row r="42" spans="1:26" ht="24.95" customHeight="1" x14ac:dyDescent="0.25">
      <c r="A42" s="171"/>
      <c r="B42" s="168" t="s">
        <v>911</v>
      </c>
      <c r="C42" s="172" t="s">
        <v>916</v>
      </c>
      <c r="D42" s="168" t="s">
        <v>917</v>
      </c>
      <c r="E42" s="168" t="s">
        <v>145</v>
      </c>
      <c r="F42" s="169">
        <v>9</v>
      </c>
      <c r="G42" s="170"/>
      <c r="H42" s="170"/>
      <c r="I42" s="170">
        <f t="shared" si="6"/>
        <v>0</v>
      </c>
      <c r="J42" s="168">
        <f t="shared" si="7"/>
        <v>99.18</v>
      </c>
      <c r="K42" s="1">
        <f t="shared" si="8"/>
        <v>0</v>
      </c>
      <c r="L42" s="1">
        <f t="shared" si="9"/>
        <v>0</v>
      </c>
      <c r="M42" s="1"/>
      <c r="N42" s="1">
        <v>11.02</v>
      </c>
      <c r="O42" s="1"/>
      <c r="P42" s="167">
        <f t="shared" si="10"/>
        <v>6.0000000000000001E-3</v>
      </c>
      <c r="Q42" s="173"/>
      <c r="R42" s="173">
        <v>7.2000000000000005E-4</v>
      </c>
      <c r="S42" s="167">
        <f t="shared" si="11"/>
        <v>0</v>
      </c>
      <c r="X42">
        <v>0</v>
      </c>
      <c r="Z42">
        <v>0</v>
      </c>
    </row>
    <row r="43" spans="1:26" ht="24.95" customHeight="1" x14ac:dyDescent="0.25">
      <c r="A43" s="171"/>
      <c r="B43" s="168" t="s">
        <v>911</v>
      </c>
      <c r="C43" s="172" t="s">
        <v>918</v>
      </c>
      <c r="D43" s="168" t="s">
        <v>919</v>
      </c>
      <c r="E43" s="168" t="s">
        <v>138</v>
      </c>
      <c r="F43" s="169">
        <v>21</v>
      </c>
      <c r="G43" s="170"/>
      <c r="H43" s="170"/>
      <c r="I43" s="170">
        <f t="shared" si="6"/>
        <v>0</v>
      </c>
      <c r="J43" s="168">
        <f t="shared" si="7"/>
        <v>78.12</v>
      </c>
      <c r="K43" s="1">
        <f t="shared" si="8"/>
        <v>0</v>
      </c>
      <c r="L43" s="1">
        <f t="shared" si="9"/>
        <v>0</v>
      </c>
      <c r="M43" s="1"/>
      <c r="N43" s="1">
        <v>3.7199999999999998</v>
      </c>
      <c r="O43" s="1"/>
      <c r="P43" s="167">
        <f t="shared" si="10"/>
        <v>1.4E-2</v>
      </c>
      <c r="Q43" s="173"/>
      <c r="R43" s="173">
        <v>6.7000000000000002E-4</v>
      </c>
      <c r="S43" s="167">
        <f t="shared" si="11"/>
        <v>0</v>
      </c>
      <c r="X43">
        <v>0</v>
      </c>
      <c r="Z43">
        <v>0</v>
      </c>
    </row>
    <row r="44" spans="1:26" ht="24.95" customHeight="1" x14ac:dyDescent="0.25">
      <c r="A44" s="171"/>
      <c r="B44" s="168" t="s">
        <v>911</v>
      </c>
      <c r="C44" s="172" t="s">
        <v>920</v>
      </c>
      <c r="D44" s="168" t="s">
        <v>921</v>
      </c>
      <c r="E44" s="168" t="s">
        <v>922</v>
      </c>
      <c r="F44" s="169">
        <v>2</v>
      </c>
      <c r="G44" s="170"/>
      <c r="H44" s="170"/>
      <c r="I44" s="170">
        <f t="shared" si="6"/>
        <v>0</v>
      </c>
      <c r="J44" s="168">
        <f t="shared" si="7"/>
        <v>14.88</v>
      </c>
      <c r="K44" s="1">
        <f t="shared" si="8"/>
        <v>0</v>
      </c>
      <c r="L44" s="1">
        <f t="shared" si="9"/>
        <v>0</v>
      </c>
      <c r="M44" s="1"/>
      <c r="N44" s="1">
        <v>7.44</v>
      </c>
      <c r="O44" s="1"/>
      <c r="P44" s="167">
        <f t="shared" si="10"/>
        <v>3.0000000000000001E-3</v>
      </c>
      <c r="Q44" s="173"/>
      <c r="R44" s="173">
        <v>1.56E-3</v>
      </c>
      <c r="S44" s="167">
        <f t="shared" si="11"/>
        <v>0</v>
      </c>
      <c r="X44">
        <v>0</v>
      </c>
      <c r="Z44">
        <v>0</v>
      </c>
    </row>
    <row r="45" spans="1:26" ht="24.95" customHeight="1" x14ac:dyDescent="0.25">
      <c r="A45" s="171"/>
      <c r="B45" s="168" t="s">
        <v>911</v>
      </c>
      <c r="C45" s="172" t="s">
        <v>923</v>
      </c>
      <c r="D45" s="168" t="s">
        <v>924</v>
      </c>
      <c r="E45" s="168" t="s">
        <v>138</v>
      </c>
      <c r="F45" s="169">
        <v>14</v>
      </c>
      <c r="G45" s="170"/>
      <c r="H45" s="170"/>
      <c r="I45" s="170">
        <f t="shared" si="6"/>
        <v>0</v>
      </c>
      <c r="J45" s="168">
        <f t="shared" si="7"/>
        <v>43.4</v>
      </c>
      <c r="K45" s="1">
        <f t="shared" si="8"/>
        <v>0</v>
      </c>
      <c r="L45" s="1">
        <f t="shared" si="9"/>
        <v>0</v>
      </c>
      <c r="M45" s="1"/>
      <c r="N45" s="1">
        <v>3.1</v>
      </c>
      <c r="O45" s="1"/>
      <c r="P45" s="167">
        <f t="shared" si="10"/>
        <v>1E-3</v>
      </c>
      <c r="Q45" s="173"/>
      <c r="R45" s="173">
        <v>6.0000000000000002E-5</v>
      </c>
      <c r="S45" s="167">
        <f t="shared" si="11"/>
        <v>0</v>
      </c>
      <c r="X45">
        <v>0</v>
      </c>
      <c r="Z45">
        <v>0</v>
      </c>
    </row>
    <row r="46" spans="1:26" ht="24.95" customHeight="1" x14ac:dyDescent="0.25">
      <c r="A46" s="171"/>
      <c r="B46" s="168" t="s">
        <v>911</v>
      </c>
      <c r="C46" s="172" t="s">
        <v>925</v>
      </c>
      <c r="D46" s="168" t="s">
        <v>926</v>
      </c>
      <c r="E46" s="168" t="s">
        <v>138</v>
      </c>
      <c r="F46" s="169">
        <v>2</v>
      </c>
      <c r="G46" s="170"/>
      <c r="H46" s="170"/>
      <c r="I46" s="170">
        <f t="shared" si="6"/>
        <v>0</v>
      </c>
      <c r="J46" s="168">
        <f t="shared" si="7"/>
        <v>4.04</v>
      </c>
      <c r="K46" s="1">
        <f t="shared" si="8"/>
        <v>0</v>
      </c>
      <c r="L46" s="1">
        <f t="shared" si="9"/>
        <v>0</v>
      </c>
      <c r="M46" s="1"/>
      <c r="N46" s="1">
        <v>2.02</v>
      </c>
      <c r="O46" s="1"/>
      <c r="P46" s="167">
        <f t="shared" si="10"/>
        <v>0</v>
      </c>
      <c r="Q46" s="173"/>
      <c r="R46" s="173">
        <v>2.0000000000000002E-5</v>
      </c>
      <c r="S46" s="167">
        <f t="shared" si="11"/>
        <v>0</v>
      </c>
      <c r="X46">
        <v>0</v>
      </c>
      <c r="Z46">
        <v>0</v>
      </c>
    </row>
    <row r="47" spans="1:26" ht="24.95" customHeight="1" x14ac:dyDescent="0.25">
      <c r="A47" s="171"/>
      <c r="B47" s="168" t="s">
        <v>911</v>
      </c>
      <c r="C47" s="172" t="s">
        <v>927</v>
      </c>
      <c r="D47" s="168" t="s">
        <v>928</v>
      </c>
      <c r="E47" s="168" t="s">
        <v>138</v>
      </c>
      <c r="F47" s="169">
        <v>1</v>
      </c>
      <c r="G47" s="170"/>
      <c r="H47" s="170"/>
      <c r="I47" s="170">
        <f t="shared" si="6"/>
        <v>0</v>
      </c>
      <c r="J47" s="168">
        <f t="shared" si="7"/>
        <v>2.52</v>
      </c>
      <c r="K47" s="1">
        <f t="shared" si="8"/>
        <v>0</v>
      </c>
      <c r="L47" s="1">
        <f t="shared" si="9"/>
        <v>0</v>
      </c>
      <c r="M47" s="1"/>
      <c r="N47" s="1">
        <v>2.52</v>
      </c>
      <c r="O47" s="1"/>
      <c r="P47" s="167">
        <f t="shared" si="10"/>
        <v>0</v>
      </c>
      <c r="Q47" s="173"/>
      <c r="R47" s="173">
        <v>2.0000000000000002E-5</v>
      </c>
      <c r="S47" s="167">
        <f t="shared" si="11"/>
        <v>0</v>
      </c>
      <c r="X47">
        <v>0</v>
      </c>
      <c r="Z47">
        <v>0</v>
      </c>
    </row>
    <row r="48" spans="1:26" ht="24.95" customHeight="1" x14ac:dyDescent="0.25">
      <c r="A48" s="171"/>
      <c r="B48" s="168" t="s">
        <v>911</v>
      </c>
      <c r="C48" s="172" t="s">
        <v>929</v>
      </c>
      <c r="D48" s="168" t="s">
        <v>930</v>
      </c>
      <c r="E48" s="168" t="s">
        <v>138</v>
      </c>
      <c r="F48" s="169">
        <v>1</v>
      </c>
      <c r="G48" s="170"/>
      <c r="H48" s="170"/>
      <c r="I48" s="170">
        <f t="shared" si="6"/>
        <v>0</v>
      </c>
      <c r="J48" s="168">
        <f t="shared" si="7"/>
        <v>10.71</v>
      </c>
      <c r="K48" s="1">
        <f t="shared" si="8"/>
        <v>0</v>
      </c>
      <c r="L48" s="1">
        <f t="shared" si="9"/>
        <v>0</v>
      </c>
      <c r="M48" s="1"/>
      <c r="N48" s="1">
        <v>10.71</v>
      </c>
      <c r="O48" s="1"/>
      <c r="P48" s="167">
        <f t="shared" si="10"/>
        <v>0</v>
      </c>
      <c r="Q48" s="173"/>
      <c r="R48" s="173">
        <v>0</v>
      </c>
      <c r="S48" s="167">
        <f t="shared" si="11"/>
        <v>0</v>
      </c>
      <c r="X48">
        <v>0</v>
      </c>
      <c r="Z48">
        <v>0</v>
      </c>
    </row>
    <row r="49" spans="1:26" ht="24.95" customHeight="1" x14ac:dyDescent="0.25">
      <c r="A49" s="171"/>
      <c r="B49" s="168" t="s">
        <v>911</v>
      </c>
      <c r="C49" s="172" t="s">
        <v>931</v>
      </c>
      <c r="D49" s="168" t="s">
        <v>932</v>
      </c>
      <c r="E49" s="168" t="s">
        <v>145</v>
      </c>
      <c r="F49" s="169">
        <v>39</v>
      </c>
      <c r="G49" s="170"/>
      <c r="H49" s="170"/>
      <c r="I49" s="170">
        <f t="shared" si="6"/>
        <v>0</v>
      </c>
      <c r="J49" s="168">
        <f t="shared" si="7"/>
        <v>42.9</v>
      </c>
      <c r="K49" s="1">
        <f t="shared" si="8"/>
        <v>0</v>
      </c>
      <c r="L49" s="1">
        <f t="shared" si="9"/>
        <v>0</v>
      </c>
      <c r="M49" s="1"/>
      <c r="N49" s="1">
        <v>1.1000000000000001</v>
      </c>
      <c r="O49" s="1"/>
      <c r="P49" s="167">
        <f t="shared" si="10"/>
        <v>7.0000000000000001E-3</v>
      </c>
      <c r="Q49" s="173"/>
      <c r="R49" s="173">
        <v>1.8000000000000001E-4</v>
      </c>
      <c r="S49" s="167">
        <f t="shared" si="11"/>
        <v>0</v>
      </c>
      <c r="X49">
        <v>0</v>
      </c>
      <c r="Z49">
        <v>0</v>
      </c>
    </row>
    <row r="50" spans="1:26" ht="24.95" customHeight="1" x14ac:dyDescent="0.25">
      <c r="A50" s="171"/>
      <c r="B50" s="168" t="s">
        <v>911</v>
      </c>
      <c r="C50" s="172" t="s">
        <v>933</v>
      </c>
      <c r="D50" s="168" t="s">
        <v>934</v>
      </c>
      <c r="E50" s="168" t="s">
        <v>145</v>
      </c>
      <c r="F50" s="169">
        <v>39</v>
      </c>
      <c r="G50" s="170"/>
      <c r="H50" s="170"/>
      <c r="I50" s="170">
        <f t="shared" si="6"/>
        <v>0</v>
      </c>
      <c r="J50" s="168">
        <f t="shared" si="7"/>
        <v>29.25</v>
      </c>
      <c r="K50" s="1">
        <f t="shared" si="8"/>
        <v>0</v>
      </c>
      <c r="L50" s="1">
        <f t="shared" si="9"/>
        <v>0</v>
      </c>
      <c r="M50" s="1"/>
      <c r="N50" s="1">
        <v>0.75</v>
      </c>
      <c r="O50" s="1"/>
      <c r="P50" s="167">
        <f t="shared" si="10"/>
        <v>0</v>
      </c>
      <c r="Q50" s="173"/>
      <c r="R50" s="173">
        <v>1.0000000000000001E-5</v>
      </c>
      <c r="S50" s="167">
        <f t="shared" si="11"/>
        <v>0</v>
      </c>
      <c r="X50">
        <v>0</v>
      </c>
      <c r="Z50">
        <v>0</v>
      </c>
    </row>
    <row r="51" spans="1:26" ht="24.95" customHeight="1" x14ac:dyDescent="0.25">
      <c r="A51" s="171"/>
      <c r="B51" s="168" t="s">
        <v>911</v>
      </c>
      <c r="C51" s="172" t="s">
        <v>935</v>
      </c>
      <c r="D51" s="168" t="s">
        <v>936</v>
      </c>
      <c r="E51" s="168" t="s">
        <v>210</v>
      </c>
      <c r="F51" s="169">
        <v>6.677515199999999E-2</v>
      </c>
      <c r="G51" s="170"/>
      <c r="H51" s="170"/>
      <c r="I51" s="170">
        <f t="shared" si="6"/>
        <v>0</v>
      </c>
      <c r="J51" s="168">
        <f t="shared" si="7"/>
        <v>1.05</v>
      </c>
      <c r="K51" s="1">
        <f t="shared" si="8"/>
        <v>0</v>
      </c>
      <c r="L51" s="1">
        <f t="shared" si="9"/>
        <v>0</v>
      </c>
      <c r="M51" s="1"/>
      <c r="N51" s="1">
        <v>15.72</v>
      </c>
      <c r="O51" s="1"/>
      <c r="P51" s="167">
        <f t="shared" si="10"/>
        <v>0</v>
      </c>
      <c r="Q51" s="173"/>
      <c r="R51" s="173">
        <v>0</v>
      </c>
      <c r="S51" s="167">
        <f t="shared" si="11"/>
        <v>0</v>
      </c>
      <c r="X51">
        <v>0</v>
      </c>
      <c r="Z51">
        <v>0</v>
      </c>
    </row>
    <row r="52" spans="1:26" ht="24.95" customHeight="1" x14ac:dyDescent="0.25">
      <c r="A52" s="171"/>
      <c r="B52" s="168" t="s">
        <v>937</v>
      </c>
      <c r="C52" s="172" t="s">
        <v>938</v>
      </c>
      <c r="D52" s="168" t="s">
        <v>939</v>
      </c>
      <c r="E52" s="168" t="s">
        <v>138</v>
      </c>
      <c r="F52" s="169">
        <v>2</v>
      </c>
      <c r="G52" s="170"/>
      <c r="H52" s="170"/>
      <c r="I52" s="170">
        <f t="shared" si="6"/>
        <v>0</v>
      </c>
      <c r="J52" s="168">
        <f t="shared" si="7"/>
        <v>1.36</v>
      </c>
      <c r="K52" s="1">
        <f t="shared" si="8"/>
        <v>0</v>
      </c>
      <c r="L52" s="1">
        <f t="shared" si="9"/>
        <v>0</v>
      </c>
      <c r="M52" s="1"/>
      <c r="N52" s="1">
        <v>0.68</v>
      </c>
      <c r="O52" s="1"/>
      <c r="P52" s="167">
        <f t="shared" si="10"/>
        <v>0</v>
      </c>
      <c r="Q52" s="173"/>
      <c r="R52" s="173">
        <v>0</v>
      </c>
      <c r="S52" s="167">
        <f t="shared" si="11"/>
        <v>0</v>
      </c>
      <c r="X52">
        <v>0</v>
      </c>
      <c r="Z52">
        <v>0</v>
      </c>
    </row>
    <row r="53" spans="1:26" ht="24.95" customHeight="1" x14ac:dyDescent="0.25">
      <c r="A53" s="171"/>
      <c r="B53" s="168" t="s">
        <v>937</v>
      </c>
      <c r="C53" s="172" t="s">
        <v>940</v>
      </c>
      <c r="D53" s="168" t="s">
        <v>941</v>
      </c>
      <c r="E53" s="168" t="s">
        <v>641</v>
      </c>
      <c r="F53" s="169">
        <v>1</v>
      </c>
      <c r="G53" s="170"/>
      <c r="H53" s="170"/>
      <c r="I53" s="170">
        <f t="shared" si="6"/>
        <v>0</v>
      </c>
      <c r="J53" s="168">
        <f t="shared" si="7"/>
        <v>15.25</v>
      </c>
      <c r="K53" s="1">
        <f t="shared" si="8"/>
        <v>0</v>
      </c>
      <c r="L53" s="1">
        <f t="shared" si="9"/>
        <v>0</v>
      </c>
      <c r="M53" s="1"/>
      <c r="N53" s="1">
        <v>15.25</v>
      </c>
      <c r="O53" s="1"/>
      <c r="P53" s="167">
        <f t="shared" si="10"/>
        <v>8.9999999999999993E-3</v>
      </c>
      <c r="Q53" s="173"/>
      <c r="R53" s="173">
        <v>9.4900000000000002E-3</v>
      </c>
      <c r="S53" s="167">
        <f t="shared" si="11"/>
        <v>0</v>
      </c>
      <c r="X53">
        <v>0</v>
      </c>
      <c r="Z53">
        <v>0</v>
      </c>
    </row>
    <row r="54" spans="1:26" ht="24.95" customHeight="1" x14ac:dyDescent="0.25">
      <c r="A54" s="171"/>
      <c r="B54" s="168" t="s">
        <v>651</v>
      </c>
      <c r="C54" s="172" t="s">
        <v>942</v>
      </c>
      <c r="D54" s="168" t="s">
        <v>943</v>
      </c>
      <c r="E54" s="168" t="s">
        <v>138</v>
      </c>
      <c r="F54" s="169">
        <v>1</v>
      </c>
      <c r="G54" s="170"/>
      <c r="H54" s="170"/>
      <c r="I54" s="170">
        <f t="shared" si="6"/>
        <v>0</v>
      </c>
      <c r="J54" s="168">
        <f t="shared" si="7"/>
        <v>7.73</v>
      </c>
      <c r="K54" s="1">
        <f t="shared" si="8"/>
        <v>0</v>
      </c>
      <c r="L54" s="1"/>
      <c r="M54" s="1">
        <f>ROUND(F54*(G54+H54),2)</f>
        <v>0</v>
      </c>
      <c r="N54" s="1">
        <v>7.73</v>
      </c>
      <c r="O54" s="1"/>
      <c r="P54" s="167">
        <f t="shared" si="10"/>
        <v>0</v>
      </c>
      <c r="Q54" s="173"/>
      <c r="R54" s="173">
        <v>4.0000000000000002E-4</v>
      </c>
      <c r="S54" s="167">
        <f t="shared" si="11"/>
        <v>0</v>
      </c>
      <c r="X54">
        <v>0</v>
      </c>
      <c r="Z54">
        <v>0</v>
      </c>
    </row>
    <row r="55" spans="1:26" ht="24.95" customHeight="1" x14ac:dyDescent="0.25">
      <c r="A55" s="171"/>
      <c r="B55" s="168" t="s">
        <v>651</v>
      </c>
      <c r="C55" s="172" t="s">
        <v>944</v>
      </c>
      <c r="D55" s="168" t="s">
        <v>945</v>
      </c>
      <c r="E55" s="168" t="s">
        <v>138</v>
      </c>
      <c r="F55" s="169">
        <v>14</v>
      </c>
      <c r="G55" s="170"/>
      <c r="H55" s="170"/>
      <c r="I55" s="170">
        <f t="shared" si="6"/>
        <v>0</v>
      </c>
      <c r="J55" s="168">
        <f t="shared" si="7"/>
        <v>36.119999999999997</v>
      </c>
      <c r="K55" s="1">
        <f t="shared" si="8"/>
        <v>0</v>
      </c>
      <c r="L55" s="1"/>
      <c r="M55" s="1">
        <f>ROUND(F55*(G55+H55),2)</f>
        <v>0</v>
      </c>
      <c r="N55" s="1">
        <v>2.58</v>
      </c>
      <c r="O55" s="1"/>
      <c r="P55" s="167">
        <f t="shared" si="10"/>
        <v>6.0000000000000001E-3</v>
      </c>
      <c r="Q55" s="173"/>
      <c r="R55" s="173">
        <v>4.0000000000000002E-4</v>
      </c>
      <c r="S55" s="167">
        <f t="shared" si="11"/>
        <v>0</v>
      </c>
      <c r="X55">
        <v>0</v>
      </c>
      <c r="Z55">
        <v>0</v>
      </c>
    </row>
    <row r="56" spans="1:26" ht="24.95" customHeight="1" x14ac:dyDescent="0.25">
      <c r="A56" s="171"/>
      <c r="B56" s="168" t="s">
        <v>651</v>
      </c>
      <c r="C56" s="172" t="s">
        <v>946</v>
      </c>
      <c r="D56" s="168" t="s">
        <v>947</v>
      </c>
      <c r="E56" s="168" t="s">
        <v>138</v>
      </c>
      <c r="F56" s="169">
        <v>2</v>
      </c>
      <c r="G56" s="170"/>
      <c r="H56" s="170"/>
      <c r="I56" s="170">
        <f t="shared" si="6"/>
        <v>0</v>
      </c>
      <c r="J56" s="168">
        <f t="shared" si="7"/>
        <v>7.8</v>
      </c>
      <c r="K56" s="1">
        <f t="shared" si="8"/>
        <v>0</v>
      </c>
      <c r="L56" s="1"/>
      <c r="M56" s="1">
        <f>ROUND(F56*(G56+H56),2)</f>
        <v>0</v>
      </c>
      <c r="N56" s="1">
        <v>3.9</v>
      </c>
      <c r="O56" s="1"/>
      <c r="P56" s="167">
        <f t="shared" si="10"/>
        <v>1E-3</v>
      </c>
      <c r="Q56" s="173"/>
      <c r="R56" s="173">
        <v>5.0000000000000001E-4</v>
      </c>
      <c r="S56" s="167">
        <f t="shared" si="11"/>
        <v>0</v>
      </c>
      <c r="X56">
        <v>0</v>
      </c>
      <c r="Z56">
        <v>0</v>
      </c>
    </row>
    <row r="57" spans="1:26" ht="24.95" customHeight="1" x14ac:dyDescent="0.25">
      <c r="A57" s="171"/>
      <c r="B57" s="168" t="s">
        <v>242</v>
      </c>
      <c r="C57" s="172" t="s">
        <v>948</v>
      </c>
      <c r="D57" s="168" t="s">
        <v>949</v>
      </c>
      <c r="E57" s="168" t="s">
        <v>138</v>
      </c>
      <c r="F57" s="169">
        <v>21</v>
      </c>
      <c r="G57" s="170"/>
      <c r="H57" s="170"/>
      <c r="I57" s="170">
        <f t="shared" si="6"/>
        <v>0</v>
      </c>
      <c r="J57" s="168">
        <f t="shared" si="7"/>
        <v>82.95</v>
      </c>
      <c r="K57" s="1">
        <f t="shared" si="8"/>
        <v>0</v>
      </c>
      <c r="L57" s="1"/>
      <c r="M57" s="1">
        <f>ROUND(F57*(G57+H57),2)</f>
        <v>0</v>
      </c>
      <c r="N57" s="1">
        <v>3.95</v>
      </c>
      <c r="O57" s="1"/>
      <c r="P57" s="167">
        <f t="shared" si="10"/>
        <v>0</v>
      </c>
      <c r="Q57" s="173"/>
      <c r="R57" s="173">
        <v>0</v>
      </c>
      <c r="S57" s="167">
        <f t="shared" si="11"/>
        <v>0</v>
      </c>
      <c r="X57">
        <v>0</v>
      </c>
      <c r="Z57">
        <v>0</v>
      </c>
    </row>
    <row r="58" spans="1:26" ht="24.95" customHeight="1" x14ac:dyDescent="0.25">
      <c r="A58" s="171"/>
      <c r="B58" s="168" t="s">
        <v>242</v>
      </c>
      <c r="C58" s="172" t="s">
        <v>950</v>
      </c>
      <c r="D58" s="168" t="s">
        <v>951</v>
      </c>
      <c r="E58" s="168" t="s">
        <v>922</v>
      </c>
      <c r="F58" s="169">
        <v>2</v>
      </c>
      <c r="G58" s="170"/>
      <c r="H58" s="170"/>
      <c r="I58" s="170">
        <f t="shared" si="6"/>
        <v>0</v>
      </c>
      <c r="J58" s="168">
        <f t="shared" si="7"/>
        <v>12.94</v>
      </c>
      <c r="K58" s="1">
        <f t="shared" si="8"/>
        <v>0</v>
      </c>
      <c r="L58" s="1"/>
      <c r="M58" s="1">
        <f>ROUND(F58*(G58+H58),2)</f>
        <v>0</v>
      </c>
      <c r="N58" s="1">
        <v>6.47</v>
      </c>
      <c r="O58" s="1"/>
      <c r="P58" s="167">
        <f t="shared" si="10"/>
        <v>0</v>
      </c>
      <c r="Q58" s="173"/>
      <c r="R58" s="173">
        <v>0</v>
      </c>
      <c r="S58" s="167">
        <f t="shared" si="11"/>
        <v>0</v>
      </c>
      <c r="X58">
        <v>0</v>
      </c>
      <c r="Z58">
        <v>0</v>
      </c>
    </row>
    <row r="59" spans="1:26" x14ac:dyDescent="0.25">
      <c r="A59" s="156"/>
      <c r="B59" s="156"/>
      <c r="C59" s="156"/>
      <c r="D59" s="156" t="s">
        <v>868</v>
      </c>
      <c r="E59" s="156"/>
      <c r="F59" s="167"/>
      <c r="G59" s="159">
        <f>ROUND((SUM(L38:L58))/1,2)</f>
        <v>0</v>
      </c>
      <c r="H59" s="159">
        <f>ROUND((SUM(M38:M58))/1,2)</f>
        <v>0</v>
      </c>
      <c r="I59" s="159">
        <f>ROUND((SUM(I38:I58))/1,2)</f>
        <v>0</v>
      </c>
      <c r="J59" s="156"/>
      <c r="K59" s="156"/>
      <c r="L59" s="156">
        <f>ROUND((SUM(L38:L58))/1,2)</f>
        <v>0</v>
      </c>
      <c r="M59" s="156">
        <f>ROUND((SUM(M38:M58))/1,2)</f>
        <v>0</v>
      </c>
      <c r="N59" s="156"/>
      <c r="O59" s="156"/>
      <c r="P59" s="174">
        <f>ROUND((SUM(P38:P58))/1,2)</f>
        <v>7.0000000000000007E-2</v>
      </c>
      <c r="Q59" s="153"/>
      <c r="R59" s="153"/>
      <c r="S59" s="174">
        <f>ROUND((SUM(S38:S58))/1,2)</f>
        <v>0</v>
      </c>
      <c r="T59" s="153"/>
      <c r="U59" s="153"/>
      <c r="V59" s="153"/>
      <c r="W59" s="153"/>
      <c r="X59" s="153"/>
      <c r="Y59" s="153"/>
      <c r="Z59" s="153"/>
    </row>
    <row r="60" spans="1:26" x14ac:dyDescent="0.25">
      <c r="A60" s="1"/>
      <c r="B60" s="1"/>
      <c r="C60" s="1"/>
      <c r="D60" s="1"/>
      <c r="E60" s="1"/>
      <c r="F60" s="163"/>
      <c r="G60" s="149"/>
      <c r="H60" s="149"/>
      <c r="I60" s="149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6"/>
      <c r="B61" s="156"/>
      <c r="C61" s="156"/>
      <c r="D61" s="156" t="s">
        <v>869</v>
      </c>
      <c r="E61" s="156"/>
      <c r="F61" s="16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3"/>
      <c r="R61" s="153"/>
      <c r="S61" s="156"/>
      <c r="T61" s="153"/>
      <c r="U61" s="153"/>
      <c r="V61" s="153"/>
      <c r="W61" s="153"/>
      <c r="X61" s="153"/>
      <c r="Y61" s="153"/>
      <c r="Z61" s="153"/>
    </row>
    <row r="62" spans="1:26" ht="24.95" customHeight="1" x14ac:dyDescent="0.25">
      <c r="A62" s="171"/>
      <c r="B62" s="168" t="s">
        <v>952</v>
      </c>
      <c r="C62" s="172" t="s">
        <v>953</v>
      </c>
      <c r="D62" s="168" t="s">
        <v>1055</v>
      </c>
      <c r="E62" s="168" t="s">
        <v>138</v>
      </c>
      <c r="F62" s="169">
        <v>2</v>
      </c>
      <c r="G62" s="170"/>
      <c r="H62" s="170"/>
      <c r="I62" s="170">
        <f t="shared" ref="I62:I92" si="12">ROUND(F62*(G62+H62),2)</f>
        <v>0</v>
      </c>
      <c r="J62" s="168">
        <f t="shared" ref="J62:J92" si="13">ROUND(F62*(N62),2)</f>
        <v>119</v>
      </c>
      <c r="K62" s="1">
        <f t="shared" ref="K62:K92" si="14">ROUND(F62*(O62),2)</f>
        <v>0</v>
      </c>
      <c r="L62" s="1">
        <f t="shared" ref="L62:L78" si="15">ROUND(F62*(G62+H62),2)</f>
        <v>0</v>
      </c>
      <c r="M62" s="1"/>
      <c r="N62" s="1">
        <v>59.5</v>
      </c>
      <c r="O62" s="1"/>
      <c r="P62" s="167">
        <f t="shared" ref="P62:P92" si="16">ROUND(F62*(R62),3)</f>
        <v>0</v>
      </c>
      <c r="Q62" s="173"/>
      <c r="R62" s="173">
        <v>0</v>
      </c>
      <c r="S62" s="167">
        <f t="shared" ref="S62:S92" si="17">ROUND(F62*(X62),3)</f>
        <v>0</v>
      </c>
      <c r="X62">
        <v>0</v>
      </c>
      <c r="Z62">
        <v>0</v>
      </c>
    </row>
    <row r="63" spans="1:26" ht="24.95" customHeight="1" x14ac:dyDescent="0.25">
      <c r="A63" s="171"/>
      <c r="B63" s="168" t="s">
        <v>952</v>
      </c>
      <c r="C63" s="172" t="s">
        <v>954</v>
      </c>
      <c r="D63" s="168" t="s">
        <v>955</v>
      </c>
      <c r="E63" s="168" t="s">
        <v>641</v>
      </c>
      <c r="F63" s="169">
        <v>1</v>
      </c>
      <c r="G63" s="170"/>
      <c r="H63" s="170"/>
      <c r="I63" s="170">
        <f t="shared" si="12"/>
        <v>0</v>
      </c>
      <c r="J63" s="168">
        <f t="shared" si="13"/>
        <v>27.1</v>
      </c>
      <c r="K63" s="1">
        <f t="shared" si="14"/>
        <v>0</v>
      </c>
      <c r="L63" s="1">
        <f t="shared" si="15"/>
        <v>0</v>
      </c>
      <c r="M63" s="1"/>
      <c r="N63" s="1">
        <v>27.1</v>
      </c>
      <c r="O63" s="1"/>
      <c r="P63" s="167">
        <f t="shared" si="16"/>
        <v>1E-3</v>
      </c>
      <c r="Q63" s="173"/>
      <c r="R63" s="173">
        <v>7.3999999999999999E-4</v>
      </c>
      <c r="S63" s="167">
        <f t="shared" si="17"/>
        <v>0</v>
      </c>
      <c r="X63">
        <v>0</v>
      </c>
      <c r="Z63">
        <v>0</v>
      </c>
    </row>
    <row r="64" spans="1:26" ht="24.95" customHeight="1" x14ac:dyDescent="0.25">
      <c r="A64" s="171"/>
      <c r="B64" s="168" t="s">
        <v>952</v>
      </c>
      <c r="C64" s="172" t="s">
        <v>956</v>
      </c>
      <c r="D64" s="168" t="s">
        <v>1056</v>
      </c>
      <c r="E64" s="168" t="s">
        <v>641</v>
      </c>
      <c r="F64" s="169">
        <v>7</v>
      </c>
      <c r="G64" s="170"/>
      <c r="H64" s="170"/>
      <c r="I64" s="170">
        <f t="shared" si="12"/>
        <v>0</v>
      </c>
      <c r="J64" s="168">
        <f t="shared" si="13"/>
        <v>207.69</v>
      </c>
      <c r="K64" s="1">
        <f t="shared" si="14"/>
        <v>0</v>
      </c>
      <c r="L64" s="1">
        <f t="shared" si="15"/>
        <v>0</v>
      </c>
      <c r="M64" s="1"/>
      <c r="N64" s="1">
        <v>29.67</v>
      </c>
      <c r="O64" s="1"/>
      <c r="P64" s="167">
        <f t="shared" si="16"/>
        <v>0</v>
      </c>
      <c r="Q64" s="173"/>
      <c r="R64" s="173">
        <v>0</v>
      </c>
      <c r="S64" s="167">
        <f t="shared" si="17"/>
        <v>0</v>
      </c>
      <c r="X64">
        <v>0</v>
      </c>
      <c r="Z64">
        <v>0</v>
      </c>
    </row>
    <row r="65" spans="1:26" ht="24.95" customHeight="1" x14ac:dyDescent="0.25">
      <c r="A65" s="171"/>
      <c r="B65" s="168" t="s">
        <v>952</v>
      </c>
      <c r="C65" s="172" t="s">
        <v>957</v>
      </c>
      <c r="D65" s="168" t="s">
        <v>1057</v>
      </c>
      <c r="E65" s="168" t="s">
        <v>641</v>
      </c>
      <c r="F65" s="169">
        <v>7</v>
      </c>
      <c r="G65" s="170"/>
      <c r="H65" s="170"/>
      <c r="I65" s="170">
        <f t="shared" si="12"/>
        <v>0</v>
      </c>
      <c r="J65" s="168">
        <f t="shared" si="13"/>
        <v>199.08</v>
      </c>
      <c r="K65" s="1">
        <f t="shared" si="14"/>
        <v>0</v>
      </c>
      <c r="L65" s="1">
        <f t="shared" si="15"/>
        <v>0</v>
      </c>
      <c r="M65" s="1"/>
      <c r="N65" s="1">
        <v>28.44</v>
      </c>
      <c r="O65" s="1"/>
      <c r="P65" s="167">
        <f t="shared" si="16"/>
        <v>0</v>
      </c>
      <c r="Q65" s="173"/>
      <c r="R65" s="173">
        <v>0</v>
      </c>
      <c r="S65" s="167">
        <f t="shared" si="17"/>
        <v>0</v>
      </c>
      <c r="X65">
        <v>0</v>
      </c>
      <c r="Z65">
        <v>0</v>
      </c>
    </row>
    <row r="66" spans="1:26" ht="24.95" customHeight="1" x14ac:dyDescent="0.25">
      <c r="A66" s="171"/>
      <c r="B66" s="168" t="s">
        <v>952</v>
      </c>
      <c r="C66" s="172" t="s">
        <v>958</v>
      </c>
      <c r="D66" s="168" t="s">
        <v>959</v>
      </c>
      <c r="E66" s="168" t="s">
        <v>321</v>
      </c>
      <c r="F66" s="169">
        <v>4</v>
      </c>
      <c r="G66" s="170"/>
      <c r="H66" s="170"/>
      <c r="I66" s="170">
        <f t="shared" si="12"/>
        <v>0</v>
      </c>
      <c r="J66" s="168">
        <f t="shared" si="13"/>
        <v>185.64</v>
      </c>
      <c r="K66" s="1">
        <f t="shared" si="14"/>
        <v>0</v>
      </c>
      <c r="L66" s="1">
        <f t="shared" si="15"/>
        <v>0</v>
      </c>
      <c r="M66" s="1"/>
      <c r="N66" s="1">
        <v>46.41</v>
      </c>
      <c r="O66" s="1"/>
      <c r="P66" s="167">
        <f t="shared" si="16"/>
        <v>0</v>
      </c>
      <c r="Q66" s="173"/>
      <c r="R66" s="173">
        <v>0</v>
      </c>
      <c r="S66" s="167">
        <f t="shared" si="17"/>
        <v>0</v>
      </c>
      <c r="X66">
        <v>0</v>
      </c>
      <c r="Z66">
        <v>0</v>
      </c>
    </row>
    <row r="67" spans="1:26" ht="24.95" customHeight="1" x14ac:dyDescent="0.25">
      <c r="A67" s="171"/>
      <c r="B67" s="168" t="s">
        <v>952</v>
      </c>
      <c r="C67" s="172" t="s">
        <v>960</v>
      </c>
      <c r="D67" s="168" t="s">
        <v>961</v>
      </c>
      <c r="E67" s="168" t="s">
        <v>641</v>
      </c>
      <c r="F67" s="169">
        <v>7</v>
      </c>
      <c r="G67" s="170"/>
      <c r="H67" s="170"/>
      <c r="I67" s="170">
        <f t="shared" si="12"/>
        <v>0</v>
      </c>
      <c r="J67" s="168">
        <f t="shared" si="13"/>
        <v>142.03</v>
      </c>
      <c r="K67" s="1">
        <f t="shared" si="14"/>
        <v>0</v>
      </c>
      <c r="L67" s="1">
        <f t="shared" si="15"/>
        <v>0</v>
      </c>
      <c r="M67" s="1"/>
      <c r="N67" s="1">
        <v>20.29</v>
      </c>
      <c r="O67" s="1"/>
      <c r="P67" s="167">
        <f t="shared" si="16"/>
        <v>0.01</v>
      </c>
      <c r="Q67" s="173"/>
      <c r="R67" s="173">
        <v>1.39E-3</v>
      </c>
      <c r="S67" s="167">
        <f t="shared" si="17"/>
        <v>0</v>
      </c>
      <c r="X67">
        <v>0</v>
      </c>
      <c r="Z67">
        <v>0</v>
      </c>
    </row>
    <row r="68" spans="1:26" ht="24.95" customHeight="1" x14ac:dyDescent="0.25">
      <c r="A68" s="171"/>
      <c r="B68" s="168" t="s">
        <v>952</v>
      </c>
      <c r="C68" s="172" t="s">
        <v>962</v>
      </c>
      <c r="D68" s="168" t="s">
        <v>963</v>
      </c>
      <c r="E68" s="168" t="s">
        <v>641</v>
      </c>
      <c r="F68" s="169">
        <v>1</v>
      </c>
      <c r="G68" s="170"/>
      <c r="H68" s="170"/>
      <c r="I68" s="170">
        <f t="shared" si="12"/>
        <v>0</v>
      </c>
      <c r="J68" s="168">
        <f t="shared" si="13"/>
        <v>43.02</v>
      </c>
      <c r="K68" s="1">
        <f t="shared" si="14"/>
        <v>0</v>
      </c>
      <c r="L68" s="1">
        <f t="shared" si="15"/>
        <v>0</v>
      </c>
      <c r="M68" s="1"/>
      <c r="N68" s="1">
        <v>43.02</v>
      </c>
      <c r="O68" s="1"/>
      <c r="P68" s="167">
        <f t="shared" si="16"/>
        <v>1E-3</v>
      </c>
      <c r="Q68" s="173"/>
      <c r="R68" s="173">
        <v>8.0575000000000004E-4</v>
      </c>
      <c r="S68" s="167">
        <f t="shared" si="17"/>
        <v>0</v>
      </c>
      <c r="X68">
        <v>0</v>
      </c>
      <c r="Z68">
        <v>0</v>
      </c>
    </row>
    <row r="69" spans="1:26" ht="24.95" customHeight="1" x14ac:dyDescent="0.25">
      <c r="A69" s="171"/>
      <c r="B69" s="168" t="s">
        <v>952</v>
      </c>
      <c r="C69" s="172" t="s">
        <v>964</v>
      </c>
      <c r="D69" s="168" t="s">
        <v>965</v>
      </c>
      <c r="E69" s="168" t="s">
        <v>641</v>
      </c>
      <c r="F69" s="169">
        <v>1</v>
      </c>
      <c r="G69" s="170"/>
      <c r="H69" s="170"/>
      <c r="I69" s="170">
        <f t="shared" si="12"/>
        <v>0</v>
      </c>
      <c r="J69" s="168">
        <f t="shared" si="13"/>
        <v>13.26</v>
      </c>
      <c r="K69" s="1">
        <f t="shared" si="14"/>
        <v>0</v>
      </c>
      <c r="L69" s="1">
        <f t="shared" si="15"/>
        <v>0</v>
      </c>
      <c r="M69" s="1"/>
      <c r="N69" s="1">
        <v>13.26</v>
      </c>
      <c r="O69" s="1"/>
      <c r="P69" s="167">
        <f t="shared" si="16"/>
        <v>2.7E-2</v>
      </c>
      <c r="Q69" s="173"/>
      <c r="R69" s="173">
        <v>2.6790000000000001E-2</v>
      </c>
      <c r="S69" s="167">
        <f t="shared" si="17"/>
        <v>0</v>
      </c>
      <c r="X69">
        <v>0</v>
      </c>
      <c r="Z69">
        <v>0</v>
      </c>
    </row>
    <row r="70" spans="1:26" ht="24.95" customHeight="1" x14ac:dyDescent="0.25">
      <c r="A70" s="171"/>
      <c r="B70" s="168" t="s">
        <v>952</v>
      </c>
      <c r="C70" s="172" t="s">
        <v>966</v>
      </c>
      <c r="D70" s="168" t="s">
        <v>967</v>
      </c>
      <c r="E70" s="168" t="s">
        <v>641</v>
      </c>
      <c r="F70" s="169">
        <v>1</v>
      </c>
      <c r="G70" s="170"/>
      <c r="H70" s="170"/>
      <c r="I70" s="170">
        <f t="shared" si="12"/>
        <v>0</v>
      </c>
      <c r="J70" s="168">
        <f t="shared" si="13"/>
        <v>30.42</v>
      </c>
      <c r="K70" s="1">
        <f t="shared" si="14"/>
        <v>0</v>
      </c>
      <c r="L70" s="1">
        <f t="shared" si="15"/>
        <v>0</v>
      </c>
      <c r="M70" s="1"/>
      <c r="N70" s="1">
        <v>30.42</v>
      </c>
      <c r="O70" s="1"/>
      <c r="P70" s="167">
        <f t="shared" si="16"/>
        <v>1E-3</v>
      </c>
      <c r="Q70" s="173"/>
      <c r="R70" s="173">
        <v>6.6E-4</v>
      </c>
      <c r="S70" s="167">
        <f t="shared" si="17"/>
        <v>0</v>
      </c>
      <c r="X70">
        <v>0</v>
      </c>
      <c r="Z70">
        <v>0</v>
      </c>
    </row>
    <row r="71" spans="1:26" ht="24.95" customHeight="1" x14ac:dyDescent="0.25">
      <c r="A71" s="171"/>
      <c r="B71" s="168" t="s">
        <v>952</v>
      </c>
      <c r="C71" s="172" t="s">
        <v>968</v>
      </c>
      <c r="D71" s="168" t="s">
        <v>969</v>
      </c>
      <c r="E71" s="168" t="s">
        <v>641</v>
      </c>
      <c r="F71" s="169">
        <v>1</v>
      </c>
      <c r="G71" s="170"/>
      <c r="H71" s="170"/>
      <c r="I71" s="170">
        <f t="shared" si="12"/>
        <v>0</v>
      </c>
      <c r="J71" s="168">
        <f t="shared" si="13"/>
        <v>31.97</v>
      </c>
      <c r="K71" s="1">
        <f t="shared" si="14"/>
        <v>0</v>
      </c>
      <c r="L71" s="1">
        <f t="shared" si="15"/>
        <v>0</v>
      </c>
      <c r="M71" s="1"/>
      <c r="N71" s="1">
        <v>31.97</v>
      </c>
      <c r="O71" s="1"/>
      <c r="P71" s="167">
        <f t="shared" si="16"/>
        <v>1E-3</v>
      </c>
      <c r="Q71" s="173"/>
      <c r="R71" s="173">
        <v>1.0600000000000002E-3</v>
      </c>
      <c r="S71" s="167">
        <f t="shared" si="17"/>
        <v>0</v>
      </c>
      <c r="X71">
        <v>0</v>
      </c>
      <c r="Z71">
        <v>0</v>
      </c>
    </row>
    <row r="72" spans="1:26" ht="24.95" customHeight="1" x14ac:dyDescent="0.25">
      <c r="A72" s="171"/>
      <c r="B72" s="168" t="s">
        <v>952</v>
      </c>
      <c r="C72" s="172" t="s">
        <v>970</v>
      </c>
      <c r="D72" s="168" t="s">
        <v>971</v>
      </c>
      <c r="E72" s="168" t="s">
        <v>138</v>
      </c>
      <c r="F72" s="169">
        <v>7</v>
      </c>
      <c r="G72" s="170"/>
      <c r="H72" s="170"/>
      <c r="I72" s="170">
        <f t="shared" si="12"/>
        <v>0</v>
      </c>
      <c r="J72" s="168">
        <f t="shared" si="13"/>
        <v>37.729999999999997</v>
      </c>
      <c r="K72" s="1">
        <f t="shared" si="14"/>
        <v>0</v>
      </c>
      <c r="L72" s="1">
        <f t="shared" si="15"/>
        <v>0</v>
      </c>
      <c r="M72" s="1"/>
      <c r="N72" s="1">
        <v>5.39</v>
      </c>
      <c r="O72" s="1"/>
      <c r="P72" s="167">
        <f t="shared" si="16"/>
        <v>0</v>
      </c>
      <c r="Q72" s="173"/>
      <c r="R72" s="173">
        <v>4.0000000000000003E-5</v>
      </c>
      <c r="S72" s="167">
        <f t="shared" si="17"/>
        <v>0</v>
      </c>
      <c r="X72">
        <v>0</v>
      </c>
      <c r="Z72">
        <v>0</v>
      </c>
    </row>
    <row r="73" spans="1:26" ht="24.95" customHeight="1" x14ac:dyDescent="0.25">
      <c r="A73" s="171"/>
      <c r="B73" s="168" t="s">
        <v>952</v>
      </c>
      <c r="C73" s="172" t="s">
        <v>972</v>
      </c>
      <c r="D73" s="168" t="s">
        <v>973</v>
      </c>
      <c r="E73" s="168" t="s">
        <v>138</v>
      </c>
      <c r="F73" s="169">
        <v>1</v>
      </c>
      <c r="G73" s="170"/>
      <c r="H73" s="170"/>
      <c r="I73" s="170">
        <f t="shared" si="12"/>
        <v>0</v>
      </c>
      <c r="J73" s="168">
        <f t="shared" si="13"/>
        <v>7.54</v>
      </c>
      <c r="K73" s="1">
        <f t="shared" si="14"/>
        <v>0</v>
      </c>
      <c r="L73" s="1">
        <f t="shared" si="15"/>
        <v>0</v>
      </c>
      <c r="M73" s="1"/>
      <c r="N73" s="1">
        <v>7.54</v>
      </c>
      <c r="O73" s="1"/>
      <c r="P73" s="167">
        <f t="shared" si="16"/>
        <v>0</v>
      </c>
      <c r="Q73" s="173"/>
      <c r="R73" s="173">
        <v>1E-4</v>
      </c>
      <c r="S73" s="167">
        <f t="shared" si="17"/>
        <v>0</v>
      </c>
      <c r="X73">
        <v>0</v>
      </c>
      <c r="Z73">
        <v>0</v>
      </c>
    </row>
    <row r="74" spans="1:26" ht="24.95" customHeight="1" x14ac:dyDescent="0.25">
      <c r="A74" s="171"/>
      <c r="B74" s="168" t="s">
        <v>952</v>
      </c>
      <c r="C74" s="172" t="s">
        <v>974</v>
      </c>
      <c r="D74" s="168" t="s">
        <v>975</v>
      </c>
      <c r="E74" s="168" t="s">
        <v>138</v>
      </c>
      <c r="F74" s="169">
        <v>1</v>
      </c>
      <c r="G74" s="170"/>
      <c r="H74" s="170"/>
      <c r="I74" s="170">
        <f t="shared" si="12"/>
        <v>0</v>
      </c>
      <c r="J74" s="168">
        <f t="shared" si="13"/>
        <v>9.39</v>
      </c>
      <c r="K74" s="1">
        <f t="shared" si="14"/>
        <v>0</v>
      </c>
      <c r="L74" s="1">
        <f t="shared" si="15"/>
        <v>0</v>
      </c>
      <c r="M74" s="1"/>
      <c r="N74" s="1">
        <v>9.39</v>
      </c>
      <c r="O74" s="1"/>
      <c r="P74" s="167">
        <f t="shared" si="16"/>
        <v>0</v>
      </c>
      <c r="Q74" s="173"/>
      <c r="R74" s="173">
        <v>1.2E-4</v>
      </c>
      <c r="S74" s="167">
        <f t="shared" si="17"/>
        <v>0</v>
      </c>
      <c r="X74">
        <v>0</v>
      </c>
      <c r="Z74">
        <v>0</v>
      </c>
    </row>
    <row r="75" spans="1:26" ht="24.95" customHeight="1" x14ac:dyDescent="0.25">
      <c r="A75" s="171"/>
      <c r="B75" s="168" t="s">
        <v>952</v>
      </c>
      <c r="C75" s="172" t="s">
        <v>976</v>
      </c>
      <c r="D75" s="168" t="s">
        <v>977</v>
      </c>
      <c r="E75" s="168" t="s">
        <v>138</v>
      </c>
      <c r="F75" s="169">
        <v>1</v>
      </c>
      <c r="G75" s="170"/>
      <c r="H75" s="170"/>
      <c r="I75" s="170">
        <f t="shared" si="12"/>
        <v>0</v>
      </c>
      <c r="J75" s="168">
        <f t="shared" si="13"/>
        <v>2.87</v>
      </c>
      <c r="K75" s="1">
        <f t="shared" si="14"/>
        <v>0</v>
      </c>
      <c r="L75" s="1">
        <f t="shared" si="15"/>
        <v>0</v>
      </c>
      <c r="M75" s="1"/>
      <c r="N75" s="1">
        <v>2.87</v>
      </c>
      <c r="O75" s="1"/>
      <c r="P75" s="167">
        <f t="shared" si="16"/>
        <v>0</v>
      </c>
      <c r="Q75" s="173"/>
      <c r="R75" s="173">
        <v>1.6742600000000001E-4</v>
      </c>
      <c r="S75" s="167">
        <f t="shared" si="17"/>
        <v>0</v>
      </c>
      <c r="X75">
        <v>0</v>
      </c>
      <c r="Z75">
        <v>0</v>
      </c>
    </row>
    <row r="76" spans="1:26" ht="24.95" customHeight="1" x14ac:dyDescent="0.25">
      <c r="A76" s="171"/>
      <c r="B76" s="168" t="s">
        <v>952</v>
      </c>
      <c r="C76" s="172" t="s">
        <v>978</v>
      </c>
      <c r="D76" s="168" t="s">
        <v>979</v>
      </c>
      <c r="E76" s="168" t="s">
        <v>210</v>
      </c>
      <c r="F76" s="169">
        <v>0.45517317600000001</v>
      </c>
      <c r="G76" s="170"/>
      <c r="H76" s="170"/>
      <c r="I76" s="170">
        <f t="shared" si="12"/>
        <v>0</v>
      </c>
      <c r="J76" s="168">
        <f t="shared" si="13"/>
        <v>8.1199999999999992</v>
      </c>
      <c r="K76" s="1">
        <f t="shared" si="14"/>
        <v>0</v>
      </c>
      <c r="L76" s="1">
        <f t="shared" si="15"/>
        <v>0</v>
      </c>
      <c r="M76" s="1"/>
      <c r="N76" s="1">
        <v>17.829999999999998</v>
      </c>
      <c r="O76" s="1"/>
      <c r="P76" s="167">
        <f t="shared" si="16"/>
        <v>0</v>
      </c>
      <c r="Q76" s="173"/>
      <c r="R76" s="173">
        <v>0</v>
      </c>
      <c r="S76" s="167">
        <f t="shared" si="17"/>
        <v>0</v>
      </c>
      <c r="X76">
        <v>0</v>
      </c>
      <c r="Z76">
        <v>0</v>
      </c>
    </row>
    <row r="77" spans="1:26" ht="24.95" customHeight="1" x14ac:dyDescent="0.25">
      <c r="A77" s="171"/>
      <c r="B77" s="168" t="s">
        <v>980</v>
      </c>
      <c r="C77" s="172" t="s">
        <v>981</v>
      </c>
      <c r="D77" s="168" t="s">
        <v>982</v>
      </c>
      <c r="E77" s="168" t="s">
        <v>641</v>
      </c>
      <c r="F77" s="169">
        <v>1</v>
      </c>
      <c r="G77" s="170"/>
      <c r="H77" s="170"/>
      <c r="I77" s="170">
        <f t="shared" si="12"/>
        <v>0</v>
      </c>
      <c r="J77" s="168">
        <f t="shared" si="13"/>
        <v>4.28</v>
      </c>
      <c r="K77" s="1">
        <f t="shared" si="14"/>
        <v>0</v>
      </c>
      <c r="L77" s="1">
        <f t="shared" si="15"/>
        <v>0</v>
      </c>
      <c r="M77" s="1"/>
      <c r="N77" s="1">
        <v>4.28</v>
      </c>
      <c r="O77" s="1"/>
      <c r="P77" s="167">
        <f t="shared" si="16"/>
        <v>0</v>
      </c>
      <c r="Q77" s="173"/>
      <c r="R77" s="173">
        <v>0</v>
      </c>
      <c r="S77" s="167">
        <f t="shared" si="17"/>
        <v>3.4000000000000002E-2</v>
      </c>
      <c r="X77">
        <v>3.4200000000000001E-2</v>
      </c>
      <c r="Z77">
        <v>0</v>
      </c>
    </row>
    <row r="78" spans="1:26" ht="24.95" customHeight="1" x14ac:dyDescent="0.25">
      <c r="A78" s="171"/>
      <c r="B78" s="168" t="s">
        <v>980</v>
      </c>
      <c r="C78" s="172" t="s">
        <v>983</v>
      </c>
      <c r="D78" s="168" t="s">
        <v>984</v>
      </c>
      <c r="E78" s="168" t="s">
        <v>641</v>
      </c>
      <c r="F78" s="169">
        <v>1</v>
      </c>
      <c r="G78" s="170"/>
      <c r="H78" s="170"/>
      <c r="I78" s="170">
        <f t="shared" si="12"/>
        <v>0</v>
      </c>
      <c r="J78" s="168">
        <f t="shared" si="13"/>
        <v>7.71</v>
      </c>
      <c r="K78" s="1">
        <f t="shared" si="14"/>
        <v>0</v>
      </c>
      <c r="L78" s="1">
        <f t="shared" si="15"/>
        <v>0</v>
      </c>
      <c r="M78" s="1"/>
      <c r="N78" s="1">
        <v>7.71</v>
      </c>
      <c r="O78" s="1"/>
      <c r="P78" s="167">
        <f t="shared" si="16"/>
        <v>0</v>
      </c>
      <c r="Q78" s="173"/>
      <c r="R78" s="173">
        <v>0</v>
      </c>
      <c r="S78" s="167">
        <f t="shared" si="17"/>
        <v>0.155</v>
      </c>
      <c r="X78">
        <v>0.155</v>
      </c>
      <c r="Z78">
        <v>0</v>
      </c>
    </row>
    <row r="79" spans="1:26" ht="24.95" customHeight="1" x14ac:dyDescent="0.25">
      <c r="A79" s="171"/>
      <c r="B79" s="168" t="s">
        <v>239</v>
      </c>
      <c r="C79" s="172" t="s">
        <v>426</v>
      </c>
      <c r="D79" s="168" t="s">
        <v>1059</v>
      </c>
      <c r="E79" s="168" t="s">
        <v>138</v>
      </c>
      <c r="F79" s="169">
        <v>2</v>
      </c>
      <c r="G79" s="170"/>
      <c r="H79" s="170"/>
      <c r="I79" s="170">
        <f t="shared" si="12"/>
        <v>0</v>
      </c>
      <c r="J79" s="168">
        <f t="shared" si="13"/>
        <v>1518.1</v>
      </c>
      <c r="K79" s="1">
        <f t="shared" si="14"/>
        <v>0</v>
      </c>
      <c r="L79" s="1"/>
      <c r="M79" s="1">
        <f t="shared" ref="M79:M92" si="18">ROUND(F79*(G79+H79),2)</f>
        <v>0</v>
      </c>
      <c r="N79" s="1">
        <v>759.05</v>
      </c>
      <c r="O79" s="1"/>
      <c r="P79" s="167">
        <f t="shared" si="16"/>
        <v>0</v>
      </c>
      <c r="Q79" s="173"/>
      <c r="R79" s="173">
        <v>0</v>
      </c>
      <c r="S79" s="167">
        <f t="shared" si="17"/>
        <v>0</v>
      </c>
      <c r="X79">
        <v>0</v>
      </c>
      <c r="Z79">
        <v>0</v>
      </c>
    </row>
    <row r="80" spans="1:26" ht="24.95" customHeight="1" x14ac:dyDescent="0.25">
      <c r="A80" s="171"/>
      <c r="B80" s="168" t="s">
        <v>239</v>
      </c>
      <c r="C80" s="172" t="s">
        <v>426</v>
      </c>
      <c r="D80" s="168" t="s">
        <v>1058</v>
      </c>
      <c r="E80" s="168" t="s">
        <v>138</v>
      </c>
      <c r="F80" s="169">
        <v>2</v>
      </c>
      <c r="G80" s="170"/>
      <c r="H80" s="170"/>
      <c r="I80" s="170">
        <f t="shared" si="12"/>
        <v>0</v>
      </c>
      <c r="J80" s="168">
        <f t="shared" si="13"/>
        <v>392.7</v>
      </c>
      <c r="K80" s="1">
        <f t="shared" si="14"/>
        <v>0</v>
      </c>
      <c r="L80" s="1"/>
      <c r="M80" s="1">
        <f t="shared" si="18"/>
        <v>0</v>
      </c>
      <c r="N80" s="1">
        <v>196.35</v>
      </c>
      <c r="O80" s="1"/>
      <c r="P80" s="167">
        <f t="shared" si="16"/>
        <v>0</v>
      </c>
      <c r="Q80" s="173"/>
      <c r="R80" s="173">
        <v>0</v>
      </c>
      <c r="S80" s="167">
        <f t="shared" si="17"/>
        <v>0</v>
      </c>
      <c r="X80">
        <v>0</v>
      </c>
      <c r="Z80">
        <v>0</v>
      </c>
    </row>
    <row r="81" spans="1:26" ht="24.95" customHeight="1" x14ac:dyDescent="0.25">
      <c r="A81" s="171"/>
      <c r="B81" s="168" t="s">
        <v>651</v>
      </c>
      <c r="C81" s="172" t="s">
        <v>985</v>
      </c>
      <c r="D81" s="168" t="s">
        <v>1060</v>
      </c>
      <c r="E81" s="168" t="s">
        <v>138</v>
      </c>
      <c r="F81" s="169">
        <v>1</v>
      </c>
      <c r="G81" s="170"/>
      <c r="H81" s="170"/>
      <c r="I81" s="170">
        <f t="shared" si="12"/>
        <v>0</v>
      </c>
      <c r="J81" s="168">
        <f t="shared" si="13"/>
        <v>129.63999999999999</v>
      </c>
      <c r="K81" s="1">
        <f t="shared" si="14"/>
        <v>0</v>
      </c>
      <c r="L81" s="1"/>
      <c r="M81" s="1">
        <f t="shared" si="18"/>
        <v>0</v>
      </c>
      <c r="N81" s="1">
        <v>129.63999999999999</v>
      </c>
      <c r="O81" s="1"/>
      <c r="P81" s="167">
        <f t="shared" si="16"/>
        <v>5.5E-2</v>
      </c>
      <c r="Q81" s="173"/>
      <c r="R81" s="173">
        <v>5.5E-2</v>
      </c>
      <c r="S81" s="167">
        <f t="shared" si="17"/>
        <v>0</v>
      </c>
      <c r="X81">
        <v>0</v>
      </c>
      <c r="Z81">
        <v>0</v>
      </c>
    </row>
    <row r="82" spans="1:26" ht="24.95" customHeight="1" x14ac:dyDescent="0.25">
      <c r="A82" s="171"/>
      <c r="B82" s="168" t="s">
        <v>242</v>
      </c>
      <c r="C82" s="172" t="s">
        <v>986</v>
      </c>
      <c r="D82" s="168" t="s">
        <v>987</v>
      </c>
      <c r="E82" s="168" t="s">
        <v>138</v>
      </c>
      <c r="F82" s="169">
        <v>7</v>
      </c>
      <c r="G82" s="170"/>
      <c r="H82" s="170"/>
      <c r="I82" s="170">
        <f t="shared" si="12"/>
        <v>0</v>
      </c>
      <c r="J82" s="168">
        <f t="shared" si="13"/>
        <v>217.21</v>
      </c>
      <c r="K82" s="1">
        <f t="shared" si="14"/>
        <v>0</v>
      </c>
      <c r="L82" s="1"/>
      <c r="M82" s="1">
        <f t="shared" si="18"/>
        <v>0</v>
      </c>
      <c r="N82" s="1">
        <v>31.03</v>
      </c>
      <c r="O82" s="1"/>
      <c r="P82" s="167">
        <f t="shared" si="16"/>
        <v>7.0000000000000001E-3</v>
      </c>
      <c r="Q82" s="173"/>
      <c r="R82" s="173">
        <v>1.0399999999999999E-3</v>
      </c>
      <c r="S82" s="167">
        <f t="shared" si="17"/>
        <v>0</v>
      </c>
      <c r="X82">
        <v>0</v>
      </c>
      <c r="Z82">
        <v>0</v>
      </c>
    </row>
    <row r="83" spans="1:26" ht="24.95" customHeight="1" x14ac:dyDescent="0.25">
      <c r="A83" s="171"/>
      <c r="B83" s="168" t="s">
        <v>242</v>
      </c>
      <c r="C83" s="172" t="s">
        <v>988</v>
      </c>
      <c r="D83" s="168" t="s">
        <v>989</v>
      </c>
      <c r="E83" s="168" t="s">
        <v>138</v>
      </c>
      <c r="F83" s="169">
        <v>1</v>
      </c>
      <c r="G83" s="170"/>
      <c r="H83" s="170"/>
      <c r="I83" s="170">
        <f t="shared" si="12"/>
        <v>0</v>
      </c>
      <c r="J83" s="168">
        <f t="shared" si="13"/>
        <v>39.270000000000003</v>
      </c>
      <c r="K83" s="1">
        <f t="shared" si="14"/>
        <v>0</v>
      </c>
      <c r="L83" s="1"/>
      <c r="M83" s="1">
        <f t="shared" si="18"/>
        <v>0</v>
      </c>
      <c r="N83" s="1">
        <v>39.270000000000003</v>
      </c>
      <c r="O83" s="1"/>
      <c r="P83" s="167">
        <f t="shared" si="16"/>
        <v>4.0000000000000001E-3</v>
      </c>
      <c r="Q83" s="173"/>
      <c r="R83" s="173">
        <v>3.8500000000000001E-3</v>
      </c>
      <c r="S83" s="167">
        <f t="shared" si="17"/>
        <v>0</v>
      </c>
      <c r="X83">
        <v>0</v>
      </c>
      <c r="Z83">
        <v>0</v>
      </c>
    </row>
    <row r="84" spans="1:26" ht="24.95" customHeight="1" x14ac:dyDescent="0.25">
      <c r="A84" s="171"/>
      <c r="B84" s="168" t="s">
        <v>242</v>
      </c>
      <c r="C84" s="172" t="s">
        <v>990</v>
      </c>
      <c r="D84" s="168" t="s">
        <v>991</v>
      </c>
      <c r="E84" s="168" t="s">
        <v>138</v>
      </c>
      <c r="F84" s="169">
        <v>1</v>
      </c>
      <c r="G84" s="170"/>
      <c r="H84" s="170"/>
      <c r="I84" s="170">
        <f t="shared" si="12"/>
        <v>0</v>
      </c>
      <c r="J84" s="168">
        <f t="shared" si="13"/>
        <v>44.2</v>
      </c>
      <c r="K84" s="1">
        <f t="shared" si="14"/>
        <v>0</v>
      </c>
      <c r="L84" s="1"/>
      <c r="M84" s="1">
        <f t="shared" si="18"/>
        <v>0</v>
      </c>
      <c r="N84" s="1">
        <v>44.2</v>
      </c>
      <c r="O84" s="1"/>
      <c r="P84" s="167">
        <f t="shared" si="16"/>
        <v>1E-3</v>
      </c>
      <c r="Q84" s="173"/>
      <c r="R84" s="173">
        <v>1E-3</v>
      </c>
      <c r="S84" s="167">
        <f t="shared" si="17"/>
        <v>0</v>
      </c>
      <c r="X84">
        <v>0</v>
      </c>
      <c r="Z84">
        <v>0</v>
      </c>
    </row>
    <row r="85" spans="1:26" ht="24.95" customHeight="1" x14ac:dyDescent="0.25">
      <c r="A85" s="171"/>
      <c r="B85" s="168" t="s">
        <v>242</v>
      </c>
      <c r="C85" s="172" t="s">
        <v>992</v>
      </c>
      <c r="D85" s="168" t="s">
        <v>1061</v>
      </c>
      <c r="E85" s="168" t="s">
        <v>993</v>
      </c>
      <c r="F85" s="169">
        <v>7</v>
      </c>
      <c r="G85" s="170"/>
      <c r="H85" s="170"/>
      <c r="I85" s="170">
        <f t="shared" si="12"/>
        <v>0</v>
      </c>
      <c r="J85" s="168">
        <f t="shared" si="13"/>
        <v>1897.28</v>
      </c>
      <c r="K85" s="1">
        <f t="shared" si="14"/>
        <v>0</v>
      </c>
      <c r="L85" s="1"/>
      <c r="M85" s="1">
        <f t="shared" si="18"/>
        <v>0</v>
      </c>
      <c r="N85" s="1">
        <v>271.04000000000002</v>
      </c>
      <c r="O85" s="1"/>
      <c r="P85" s="167">
        <f t="shared" si="16"/>
        <v>0.14000000000000001</v>
      </c>
      <c r="Q85" s="173"/>
      <c r="R85" s="173">
        <v>0.02</v>
      </c>
      <c r="S85" s="167">
        <f t="shared" si="17"/>
        <v>0</v>
      </c>
      <c r="X85">
        <v>0</v>
      </c>
      <c r="Z85">
        <v>0</v>
      </c>
    </row>
    <row r="86" spans="1:26" ht="24.95" customHeight="1" x14ac:dyDescent="0.25">
      <c r="A86" s="171"/>
      <c r="B86" s="168" t="s">
        <v>242</v>
      </c>
      <c r="C86" s="172" t="s">
        <v>994</v>
      </c>
      <c r="D86" s="168" t="s">
        <v>995</v>
      </c>
      <c r="E86" s="168" t="s">
        <v>138</v>
      </c>
      <c r="F86" s="169">
        <v>1</v>
      </c>
      <c r="G86" s="170"/>
      <c r="H86" s="170"/>
      <c r="I86" s="170">
        <f t="shared" si="12"/>
        <v>0</v>
      </c>
      <c r="J86" s="168">
        <f t="shared" si="13"/>
        <v>15.49</v>
      </c>
      <c r="K86" s="1">
        <f t="shared" si="14"/>
        <v>0</v>
      </c>
      <c r="L86" s="1"/>
      <c r="M86" s="1">
        <f t="shared" si="18"/>
        <v>0</v>
      </c>
      <c r="N86" s="1">
        <v>15.49</v>
      </c>
      <c r="O86" s="1"/>
      <c r="P86" s="167">
        <f t="shared" si="16"/>
        <v>0</v>
      </c>
      <c r="Q86" s="173"/>
      <c r="R86" s="173">
        <v>9.0000000000000006E-5</v>
      </c>
      <c r="S86" s="167">
        <f t="shared" si="17"/>
        <v>0</v>
      </c>
      <c r="X86">
        <v>0</v>
      </c>
      <c r="Z86">
        <v>0</v>
      </c>
    </row>
    <row r="87" spans="1:26" ht="24.95" customHeight="1" x14ac:dyDescent="0.25">
      <c r="A87" s="171"/>
      <c r="B87" s="168" t="s">
        <v>242</v>
      </c>
      <c r="C87" s="172" t="s">
        <v>996</v>
      </c>
      <c r="D87" s="168" t="s">
        <v>997</v>
      </c>
      <c r="E87" s="168" t="s">
        <v>685</v>
      </c>
      <c r="F87" s="169">
        <v>1</v>
      </c>
      <c r="G87" s="170"/>
      <c r="H87" s="170"/>
      <c r="I87" s="170">
        <f t="shared" si="12"/>
        <v>0</v>
      </c>
      <c r="J87" s="168">
        <f t="shared" si="13"/>
        <v>122.67</v>
      </c>
      <c r="K87" s="1">
        <f t="shared" si="14"/>
        <v>0</v>
      </c>
      <c r="L87" s="1"/>
      <c r="M87" s="1">
        <f t="shared" si="18"/>
        <v>0</v>
      </c>
      <c r="N87" s="1">
        <v>122.67</v>
      </c>
      <c r="O87" s="1"/>
      <c r="P87" s="167">
        <f t="shared" si="16"/>
        <v>1.2E-2</v>
      </c>
      <c r="Q87" s="173"/>
      <c r="R87" s="173">
        <v>1.2E-2</v>
      </c>
      <c r="S87" s="167">
        <f t="shared" si="17"/>
        <v>0</v>
      </c>
      <c r="X87">
        <v>0</v>
      </c>
      <c r="Z87">
        <v>0</v>
      </c>
    </row>
    <row r="88" spans="1:26" ht="24.95" customHeight="1" x14ac:dyDescent="0.25">
      <c r="A88" s="171"/>
      <c r="B88" s="168" t="s">
        <v>163</v>
      </c>
      <c r="C88" s="172" t="s">
        <v>998</v>
      </c>
      <c r="D88" s="168" t="s">
        <v>999</v>
      </c>
      <c r="E88" s="168" t="s">
        <v>138</v>
      </c>
      <c r="F88" s="169">
        <v>6</v>
      </c>
      <c r="G88" s="170"/>
      <c r="H88" s="170"/>
      <c r="I88" s="170">
        <f t="shared" si="12"/>
        <v>0</v>
      </c>
      <c r="J88" s="168">
        <f t="shared" si="13"/>
        <v>268.26</v>
      </c>
      <c r="K88" s="1">
        <f t="shared" si="14"/>
        <v>0</v>
      </c>
      <c r="L88" s="1"/>
      <c r="M88" s="1">
        <f t="shared" si="18"/>
        <v>0</v>
      </c>
      <c r="N88" s="1">
        <v>44.71</v>
      </c>
      <c r="O88" s="1"/>
      <c r="P88" s="167">
        <f t="shared" si="16"/>
        <v>4.8000000000000001E-2</v>
      </c>
      <c r="Q88" s="173"/>
      <c r="R88" s="173">
        <v>8.0000000000000002E-3</v>
      </c>
      <c r="S88" s="167">
        <f t="shared" si="17"/>
        <v>0</v>
      </c>
      <c r="X88">
        <v>0</v>
      </c>
      <c r="Z88">
        <v>0</v>
      </c>
    </row>
    <row r="89" spans="1:26" ht="24.95" customHeight="1" x14ac:dyDescent="0.25">
      <c r="A89" s="171"/>
      <c r="B89" s="168" t="s">
        <v>163</v>
      </c>
      <c r="C89" s="172" t="s">
        <v>1000</v>
      </c>
      <c r="D89" s="168" t="s">
        <v>1001</v>
      </c>
      <c r="E89" s="168" t="s">
        <v>138</v>
      </c>
      <c r="F89" s="169">
        <v>1</v>
      </c>
      <c r="G89" s="170"/>
      <c r="H89" s="170"/>
      <c r="I89" s="170">
        <f t="shared" si="12"/>
        <v>0</v>
      </c>
      <c r="J89" s="168">
        <f t="shared" si="13"/>
        <v>99.92</v>
      </c>
      <c r="K89" s="1">
        <f t="shared" si="14"/>
        <v>0</v>
      </c>
      <c r="L89" s="1"/>
      <c r="M89" s="1">
        <f t="shared" si="18"/>
        <v>0</v>
      </c>
      <c r="N89" s="1">
        <v>99.92</v>
      </c>
      <c r="O89" s="1"/>
      <c r="P89" s="167">
        <f t="shared" si="16"/>
        <v>0.01</v>
      </c>
      <c r="Q89" s="173"/>
      <c r="R89" s="173">
        <v>0.01</v>
      </c>
      <c r="S89" s="167">
        <f t="shared" si="17"/>
        <v>0</v>
      </c>
      <c r="X89">
        <v>0</v>
      </c>
      <c r="Z89">
        <v>0</v>
      </c>
    </row>
    <row r="90" spans="1:26" ht="24.95" customHeight="1" x14ac:dyDescent="0.25">
      <c r="A90" s="171"/>
      <c r="B90" s="168" t="s">
        <v>163</v>
      </c>
      <c r="C90" s="172" t="s">
        <v>1002</v>
      </c>
      <c r="D90" s="168" t="s">
        <v>1003</v>
      </c>
      <c r="E90" s="168" t="s">
        <v>138</v>
      </c>
      <c r="F90" s="169">
        <v>1</v>
      </c>
      <c r="G90" s="170"/>
      <c r="H90" s="170"/>
      <c r="I90" s="170">
        <f t="shared" si="12"/>
        <v>0</v>
      </c>
      <c r="J90" s="168">
        <f t="shared" si="13"/>
        <v>264.35000000000002</v>
      </c>
      <c r="K90" s="1">
        <f t="shared" si="14"/>
        <v>0</v>
      </c>
      <c r="L90" s="1"/>
      <c r="M90" s="1">
        <f t="shared" si="18"/>
        <v>0</v>
      </c>
      <c r="N90" s="1">
        <v>264.35000000000002</v>
      </c>
      <c r="O90" s="1"/>
      <c r="P90" s="167">
        <f t="shared" si="16"/>
        <v>1.4999999999999999E-2</v>
      </c>
      <c r="Q90" s="173"/>
      <c r="R90" s="173">
        <v>1.4999999999999999E-2</v>
      </c>
      <c r="S90" s="167">
        <f t="shared" si="17"/>
        <v>0</v>
      </c>
      <c r="X90">
        <v>0</v>
      </c>
      <c r="Z90">
        <v>0</v>
      </c>
    </row>
    <row r="91" spans="1:26" ht="24.95" customHeight="1" x14ac:dyDescent="0.25">
      <c r="A91" s="171"/>
      <c r="B91" s="168" t="s">
        <v>163</v>
      </c>
      <c r="C91" s="172" t="s">
        <v>1004</v>
      </c>
      <c r="D91" s="168" t="s">
        <v>1005</v>
      </c>
      <c r="E91" s="168" t="s">
        <v>138</v>
      </c>
      <c r="F91" s="169">
        <v>6</v>
      </c>
      <c r="G91" s="170"/>
      <c r="H91" s="170"/>
      <c r="I91" s="170">
        <f t="shared" si="12"/>
        <v>0</v>
      </c>
      <c r="J91" s="168">
        <f t="shared" si="13"/>
        <v>1759.5</v>
      </c>
      <c r="K91" s="1">
        <f t="shared" si="14"/>
        <v>0</v>
      </c>
      <c r="L91" s="1"/>
      <c r="M91" s="1">
        <f t="shared" si="18"/>
        <v>0</v>
      </c>
      <c r="N91" s="1">
        <v>293.25</v>
      </c>
      <c r="O91" s="1"/>
      <c r="P91" s="167">
        <f t="shared" si="16"/>
        <v>0.108</v>
      </c>
      <c r="Q91" s="173"/>
      <c r="R91" s="173">
        <v>1.7999999999999999E-2</v>
      </c>
      <c r="S91" s="167">
        <f t="shared" si="17"/>
        <v>0</v>
      </c>
      <c r="X91">
        <v>0</v>
      </c>
      <c r="Z91">
        <v>0</v>
      </c>
    </row>
    <row r="92" spans="1:26" ht="24.95" customHeight="1" x14ac:dyDescent="0.25">
      <c r="A92" s="171"/>
      <c r="B92" s="168" t="s">
        <v>163</v>
      </c>
      <c r="C92" s="172" t="s">
        <v>1006</v>
      </c>
      <c r="D92" s="168" t="s">
        <v>1007</v>
      </c>
      <c r="E92" s="168" t="s">
        <v>138</v>
      </c>
      <c r="F92" s="169">
        <v>1</v>
      </c>
      <c r="G92" s="170"/>
      <c r="H92" s="170"/>
      <c r="I92" s="170">
        <f t="shared" si="12"/>
        <v>0</v>
      </c>
      <c r="J92" s="168">
        <f t="shared" si="13"/>
        <v>26.69</v>
      </c>
      <c r="K92" s="1">
        <f t="shared" si="14"/>
        <v>0</v>
      </c>
      <c r="L92" s="1"/>
      <c r="M92" s="1">
        <f t="shared" si="18"/>
        <v>0</v>
      </c>
      <c r="N92" s="1">
        <v>26.69</v>
      </c>
      <c r="O92" s="1"/>
      <c r="P92" s="167">
        <f t="shared" si="16"/>
        <v>1.4999999999999999E-2</v>
      </c>
      <c r="Q92" s="173"/>
      <c r="R92" s="173">
        <v>1.4500000000000001E-2</v>
      </c>
      <c r="S92" s="167">
        <f t="shared" si="17"/>
        <v>0</v>
      </c>
      <c r="X92">
        <v>0</v>
      </c>
      <c r="Z92">
        <v>0</v>
      </c>
    </row>
    <row r="93" spans="1:26" x14ac:dyDescent="0.25">
      <c r="A93" s="156"/>
      <c r="B93" s="156"/>
      <c r="C93" s="156"/>
      <c r="D93" s="156" t="s">
        <v>869</v>
      </c>
      <c r="E93" s="156"/>
      <c r="F93" s="167"/>
      <c r="G93" s="159">
        <f>ROUND((SUM(L61:L92))/1,2)</f>
        <v>0</v>
      </c>
      <c r="H93" s="159">
        <f>ROUND((SUM(M61:M92))/1,2)</f>
        <v>0</v>
      </c>
      <c r="I93" s="159">
        <f>ROUND((SUM(I61:I92))/1,2)</f>
        <v>0</v>
      </c>
      <c r="J93" s="156"/>
      <c r="K93" s="156"/>
      <c r="L93" s="156">
        <f>ROUND((SUM(L61:L92))/1,2)</f>
        <v>0</v>
      </c>
      <c r="M93" s="156">
        <f>ROUND((SUM(M61:M92))/1,2)</f>
        <v>0</v>
      </c>
      <c r="N93" s="156"/>
      <c r="O93" s="156"/>
      <c r="P93" s="174">
        <f>ROUND((SUM(P61:P92))/1,2)</f>
        <v>0.46</v>
      </c>
      <c r="S93" s="167">
        <f>ROUND((SUM(S61:S92))/1,2)</f>
        <v>0.19</v>
      </c>
    </row>
    <row r="94" spans="1:26" x14ac:dyDescent="0.25">
      <c r="A94" s="1"/>
      <c r="B94" s="1"/>
      <c r="C94" s="1"/>
      <c r="D94" s="1"/>
      <c r="E94" s="1"/>
      <c r="F94" s="163"/>
      <c r="G94" s="149"/>
      <c r="H94" s="149"/>
      <c r="I94" s="149"/>
      <c r="J94" s="1"/>
      <c r="K94" s="1"/>
      <c r="L94" s="1"/>
      <c r="M94" s="1"/>
      <c r="N94" s="1"/>
      <c r="O94" s="1"/>
      <c r="P94" s="1"/>
      <c r="S94" s="1"/>
    </row>
    <row r="95" spans="1:26" x14ac:dyDescent="0.25">
      <c r="A95" s="156"/>
      <c r="B95" s="156"/>
      <c r="C95" s="156"/>
      <c r="D95" s="2" t="s">
        <v>75</v>
      </c>
      <c r="E95" s="156"/>
      <c r="F95" s="167"/>
      <c r="G95" s="159">
        <f>ROUND((SUM(L9:L94))/2,2)</f>
        <v>0</v>
      </c>
      <c r="H95" s="159">
        <f>ROUND((SUM(M9:M94))/2,2)</f>
        <v>0</v>
      </c>
      <c r="I95" s="159">
        <f>ROUND((SUM(I9:I94))/2,2)</f>
        <v>0</v>
      </c>
      <c r="J95" s="156"/>
      <c r="K95" s="156"/>
      <c r="L95" s="156">
        <f>ROUND((SUM(L9:L94))/2,2)</f>
        <v>0</v>
      </c>
      <c r="M95" s="156">
        <f>ROUND((SUM(M9:M94))/2,2)</f>
        <v>0</v>
      </c>
      <c r="N95" s="156"/>
      <c r="O95" s="156"/>
      <c r="P95" s="174">
        <f>ROUND((SUM(P9:P94))/2,2)</f>
        <v>1.32</v>
      </c>
      <c r="S95" s="174">
        <f>ROUND((SUM(S9:S94))/2,2)</f>
        <v>0.19</v>
      </c>
    </row>
    <row r="96" spans="1:26" x14ac:dyDescent="0.25">
      <c r="A96" s="175"/>
      <c r="B96" s="175" t="s">
        <v>15</v>
      </c>
      <c r="C96" s="175"/>
      <c r="D96" s="175"/>
      <c r="E96" s="175"/>
      <c r="F96" s="176" t="s">
        <v>90</v>
      </c>
      <c r="G96" s="177">
        <f>ROUND((SUM(L9:L95))/3,2)</f>
        <v>0</v>
      </c>
      <c r="H96" s="177">
        <f>ROUND((SUM(M9:M95))/3,2)</f>
        <v>0</v>
      </c>
      <c r="I96" s="177">
        <f>ROUND((SUM(I9:I95))/3,2)</f>
        <v>0</v>
      </c>
      <c r="J96" s="175"/>
      <c r="K96" s="175">
        <f>ROUND((SUM(K9:K95)),2)</f>
        <v>0</v>
      </c>
      <c r="L96" s="175">
        <f>ROUND((SUM(L9:L95))/3,2)</f>
        <v>0</v>
      </c>
      <c r="M96" s="175">
        <f>ROUND((SUM(M9:M95))/3,2)</f>
        <v>0</v>
      </c>
      <c r="N96" s="175"/>
      <c r="O96" s="175"/>
      <c r="P96" s="176">
        <f>ROUND((SUM(P9:P95))/3,2)</f>
        <v>1.32</v>
      </c>
      <c r="S96" s="176">
        <f>ROUND((SUM(S9:S95))/3,2)</f>
        <v>0.19</v>
      </c>
      <c r="Z96">
        <f>(SUM(Z9:Z95))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Nadstavba MŠ Zámutov č. 301 - rozšírenie kapacít / SO-01 ZTI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1012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19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'Kryci_list 11293'!D16+'Kryci_list 11299'!D16+'Kryci_list 11300'!D16+'Kryci_list 11301'!D16</f>
        <v>0</v>
      </c>
      <c r="E16" s="97">
        <f>'Kryci_list 11293'!E16+'Kryci_list 11299'!E16+'Kryci_list 11300'!E16+'Kryci_list 11301'!E16</f>
        <v>0</v>
      </c>
      <c r="F16" s="106">
        <f>'Kryci_list 11293'!F16+'Kryci_list 11299'!F16+'Kryci_list 11300'!F16+'Kryci_list 11301'!F16</f>
        <v>0</v>
      </c>
      <c r="G16" s="60">
        <v>6</v>
      </c>
      <c r="H16" s="115" t="s">
        <v>36</v>
      </c>
      <c r="I16" s="129"/>
      <c r="J16" s="126">
        <f>Rekapitulácia!F11</f>
        <v>0</v>
      </c>
    </row>
    <row r="17" spans="1:10" ht="18" customHeight="1" x14ac:dyDescent="0.25">
      <c r="A17" s="11"/>
      <c r="B17" s="67">
        <v>2</v>
      </c>
      <c r="C17" s="71" t="s">
        <v>31</v>
      </c>
      <c r="D17" s="78">
        <f>'Kryci_list 11293'!D17+'Kryci_list 11299'!D17+'Kryci_list 11300'!D17+'Kryci_list 11301'!D17</f>
        <v>0</v>
      </c>
      <c r="E17" s="76">
        <f>'Kryci_list 11293'!E17+'Kryci_list 11299'!E17+'Kryci_list 11300'!E17+'Kryci_list 11301'!E17</f>
        <v>0</v>
      </c>
      <c r="F17" s="81">
        <f>'Kryci_list 11293'!F17+'Kryci_list 11299'!F17+'Kryci_list 11300'!F17+'Kryci_list 11301'!F17</f>
        <v>0</v>
      </c>
      <c r="G17" s="61">
        <v>7</v>
      </c>
      <c r="H17" s="116" t="s">
        <v>37</v>
      </c>
      <c r="I17" s="129"/>
      <c r="J17" s="127">
        <f>Rekapitulácia!E11</f>
        <v>0</v>
      </c>
    </row>
    <row r="18" spans="1:10" ht="18" customHeight="1" x14ac:dyDescent="0.25">
      <c r="A18" s="11"/>
      <c r="B18" s="68">
        <v>3</v>
      </c>
      <c r="C18" s="72" t="s">
        <v>32</v>
      </c>
      <c r="D18" s="79">
        <f>'Kryci_list 11293'!D18+'Kryci_list 11299'!D18+'Kryci_list 11300'!D18+'Kryci_list 11301'!D18</f>
        <v>0</v>
      </c>
      <c r="E18" s="77">
        <f>'Kryci_list 11293'!E18+'Kryci_list 11299'!E18+'Kryci_list 11300'!E18+'Kryci_list 11301'!E18</f>
        <v>0</v>
      </c>
      <c r="F18" s="82">
        <f>'Kryci_list 11293'!F18+'Kryci_list 11299'!F18+'Kryci_list 11300'!F18+'Kryci_list 11301'!F18</f>
        <v>0</v>
      </c>
      <c r="G18" s="61">
        <v>8</v>
      </c>
      <c r="H18" s="116" t="s">
        <v>38</v>
      </c>
      <c r="I18" s="129"/>
      <c r="J18" s="127">
        <f>Rekapitulácia!D11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46</v>
      </c>
      <c r="D22" s="87"/>
      <c r="E22" s="90"/>
      <c r="F22" s="81">
        <f>'Kryci_list 11293'!F22+'Kryci_list 11299'!F22+'Kryci_list 11300'!F22+'Kryci_list 11301'!F22</f>
        <v>0</v>
      </c>
      <c r="G22" s="60">
        <v>16</v>
      </c>
      <c r="H22" s="115" t="s">
        <v>52</v>
      </c>
      <c r="I22" s="129"/>
      <c r="J22" s="126">
        <f>'Kryci_list 11293'!J22+'Kryci_list 11299'!J22+'Kryci_list 11300'!J22+'Kryci_list 11301'!J22</f>
        <v>0</v>
      </c>
    </row>
    <row r="23" spans="1:10" ht="18" customHeight="1" x14ac:dyDescent="0.25">
      <c r="A23" s="11"/>
      <c r="B23" s="61">
        <v>12</v>
      </c>
      <c r="C23" s="64" t="s">
        <v>47</v>
      </c>
      <c r="D23" s="66"/>
      <c r="E23" s="90"/>
      <c r="F23" s="82">
        <f>'Kryci_list 11293'!F23+'Kryci_list 11299'!F23+'Kryci_list 11300'!F23+'Kryci_list 11301'!F23</f>
        <v>0</v>
      </c>
      <c r="G23" s="61">
        <v>17</v>
      </c>
      <c r="H23" s="116" t="s">
        <v>53</v>
      </c>
      <c r="I23" s="129"/>
      <c r="J23" s="127">
        <f>'Kryci_list 11293'!J23+'Kryci_list 11299'!J23+'Kryci_list 11300'!J23+'Kryci_list 11301'!J23</f>
        <v>0</v>
      </c>
    </row>
    <row r="24" spans="1:10" ht="18" customHeight="1" x14ac:dyDescent="0.25">
      <c r="A24" s="11"/>
      <c r="B24" s="61">
        <v>13</v>
      </c>
      <c r="C24" s="64" t="s">
        <v>48</v>
      </c>
      <c r="D24" s="66"/>
      <c r="E24" s="90"/>
      <c r="F24" s="82">
        <f>'Kryci_list 11293'!F24+'Kryci_list 11299'!F24+'Kryci_list 11300'!F24+'Kryci_list 11301'!F24</f>
        <v>0</v>
      </c>
      <c r="G24" s="61">
        <v>18</v>
      </c>
      <c r="H24" s="116" t="s">
        <v>54</v>
      </c>
      <c r="I24" s="129"/>
      <c r="J24" s="127">
        <f>'Kryci_list 11293'!J24+'Kryci_list 11299'!J24+'Kryci_list 11300'!J24+'Kryci_list 11301'!J24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Rekapitulácia!B12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Rekapitulácia!B13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33</v>
      </c>
      <c r="I31" s="28"/>
      <c r="J31" s="191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7" t="s">
        <v>44</v>
      </c>
      <c r="H32" s="188"/>
      <c r="I32" s="189"/>
      <c r="J32" s="190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5"/>
      <c r="G33" s="14"/>
      <c r="H33" s="141" t="s">
        <v>59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18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11293'!B19</f>
        <v>0</v>
      </c>
      <c r="E16" s="97">
        <f>'Rekap 11293'!C19</f>
        <v>0</v>
      </c>
      <c r="F16" s="106">
        <f>'Rekap 11293'!D19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>
        <f>'Rekap 11293'!B34</f>
        <v>0</v>
      </c>
      <c r="E17" s="76">
        <f>'Rekap 11293'!C34</f>
        <v>0</v>
      </c>
      <c r="F17" s="81">
        <f>'Rekap 11293'!D34</f>
        <v>0</v>
      </c>
      <c r="G17" s="61">
        <v>7</v>
      </c>
      <c r="H17" s="116" t="s">
        <v>37</v>
      </c>
      <c r="I17" s="129"/>
      <c r="J17" s="127">
        <f>'SO 11293'!Z326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>
        <f>'Rekap 11293'!B38</f>
        <v>0</v>
      </c>
      <c r="E18" s="77">
        <f>'Rekap 11293'!C38</f>
        <v>0</v>
      </c>
      <c r="F18" s="82">
        <f>'Rekap 11293'!D38</f>
        <v>0</v>
      </c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11293'!K9:'SO 11293'!K325)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11293'!K9:'SO 11293'!K325)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18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 x14ac:dyDescent="0.25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67</v>
      </c>
      <c r="B11" s="157">
        <f>'SO 11293'!L19</f>
        <v>0</v>
      </c>
      <c r="C11" s="157">
        <f>'SO 11293'!M19</f>
        <v>0</v>
      </c>
      <c r="D11" s="157">
        <f>'SO 11293'!I19</f>
        <v>0</v>
      </c>
      <c r="E11" s="158">
        <f>'SO 11293'!P19</f>
        <v>0</v>
      </c>
      <c r="F11" s="158">
        <f>'SO 11293'!S19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68</v>
      </c>
      <c r="B12" s="157">
        <f>'SO 11293'!L29</f>
        <v>0</v>
      </c>
      <c r="C12" s="157">
        <f>'SO 11293'!M29</f>
        <v>0</v>
      </c>
      <c r="D12" s="157">
        <f>'SO 11293'!I29</f>
        <v>0</v>
      </c>
      <c r="E12" s="158">
        <f>'SO 11293'!P29</f>
        <v>9.26</v>
      </c>
      <c r="F12" s="158">
        <f>'SO 11293'!S29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69</v>
      </c>
      <c r="B13" s="157">
        <f>'SO 11293'!L41</f>
        <v>0</v>
      </c>
      <c r="C13" s="157">
        <f>'SO 11293'!M41</f>
        <v>0</v>
      </c>
      <c r="D13" s="157">
        <f>'SO 11293'!I41</f>
        <v>0</v>
      </c>
      <c r="E13" s="158">
        <f>'SO 11293'!P41</f>
        <v>3.74</v>
      </c>
      <c r="F13" s="158">
        <f>'SO 11293'!S41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70</v>
      </c>
      <c r="B14" s="157">
        <f>'SO 11293'!L48</f>
        <v>0</v>
      </c>
      <c r="C14" s="157">
        <f>'SO 11293'!M48</f>
        <v>0</v>
      </c>
      <c r="D14" s="157">
        <f>'SO 11293'!I48</f>
        <v>0</v>
      </c>
      <c r="E14" s="158">
        <f>'SO 11293'!P48</f>
        <v>0.05</v>
      </c>
      <c r="F14" s="158">
        <f>'SO 11293'!S48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71</v>
      </c>
      <c r="B15" s="157">
        <f>'SO 11293'!L56</f>
        <v>0</v>
      </c>
      <c r="C15" s="157">
        <f>'SO 11293'!M56</f>
        <v>0</v>
      </c>
      <c r="D15" s="157">
        <f>'SO 11293'!I56</f>
        <v>0</v>
      </c>
      <c r="E15" s="158">
        <f>'SO 11293'!P56</f>
        <v>14.04</v>
      </c>
      <c r="F15" s="158">
        <f>'SO 11293'!S56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72</v>
      </c>
      <c r="B16" s="157">
        <f>'SO 11293'!L90</f>
        <v>0</v>
      </c>
      <c r="C16" s="157">
        <f>'SO 11293'!M90</f>
        <v>0</v>
      </c>
      <c r="D16" s="157">
        <f>'SO 11293'!I90</f>
        <v>0</v>
      </c>
      <c r="E16" s="158">
        <f>'SO 11293'!P90</f>
        <v>25.39</v>
      </c>
      <c r="F16" s="158">
        <f>'SO 11293'!S90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73</v>
      </c>
      <c r="B17" s="157">
        <f>'SO 11293'!L129</f>
        <v>0</v>
      </c>
      <c r="C17" s="157">
        <f>'SO 11293'!M129</f>
        <v>0</v>
      </c>
      <c r="D17" s="157">
        <f>'SO 11293'!I129</f>
        <v>0</v>
      </c>
      <c r="E17" s="158">
        <f>'SO 11293'!P129</f>
        <v>6.87</v>
      </c>
      <c r="F17" s="158">
        <f>'SO 11293'!S129</f>
        <v>108.63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74</v>
      </c>
      <c r="B18" s="157">
        <f>'SO 11293'!L133</f>
        <v>0</v>
      </c>
      <c r="C18" s="157">
        <f>'SO 11293'!M133</f>
        <v>0</v>
      </c>
      <c r="D18" s="157">
        <f>'SO 11293'!I133</f>
        <v>0</v>
      </c>
      <c r="E18" s="158">
        <f>'SO 11293'!P133</f>
        <v>0</v>
      </c>
      <c r="F18" s="158">
        <f>'SO 11293'!S133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2" t="s">
        <v>66</v>
      </c>
      <c r="B19" s="159">
        <f>'SO 11293'!L135</f>
        <v>0</v>
      </c>
      <c r="C19" s="159">
        <f>'SO 11293'!M135</f>
        <v>0</v>
      </c>
      <c r="D19" s="159">
        <f>'SO 11293'!I135</f>
        <v>0</v>
      </c>
      <c r="E19" s="160">
        <f>'SO 11293'!P135</f>
        <v>59.34</v>
      </c>
      <c r="F19" s="160">
        <f>'SO 11293'!S135</f>
        <v>108.63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2" t="s">
        <v>75</v>
      </c>
      <c r="B21" s="159"/>
      <c r="C21" s="157"/>
      <c r="D21" s="157"/>
      <c r="E21" s="158"/>
      <c r="F21" s="158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76</v>
      </c>
      <c r="B22" s="157">
        <f>'SO 11293'!L145</f>
        <v>0</v>
      </c>
      <c r="C22" s="157">
        <f>'SO 11293'!M145</f>
        <v>0</v>
      </c>
      <c r="D22" s="157">
        <f>'SO 11293'!I145</f>
        <v>0</v>
      </c>
      <c r="E22" s="158">
        <f>'SO 11293'!P145</f>
        <v>0.24</v>
      </c>
      <c r="F22" s="158">
        <f>'SO 11293'!S145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77</v>
      </c>
      <c r="B23" s="157">
        <f>'SO 11293'!L163</f>
        <v>0</v>
      </c>
      <c r="C23" s="157">
        <f>'SO 11293'!M163</f>
        <v>0</v>
      </c>
      <c r="D23" s="157">
        <f>'SO 11293'!I163</f>
        <v>0</v>
      </c>
      <c r="E23" s="158">
        <f>'SO 11293'!P163</f>
        <v>3.71</v>
      </c>
      <c r="F23" s="158">
        <f>'SO 11293'!S163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78</v>
      </c>
      <c r="B24" s="157">
        <f>'SO 11293'!L182</f>
        <v>0</v>
      </c>
      <c r="C24" s="157">
        <f>'SO 11293'!M182</f>
        <v>0</v>
      </c>
      <c r="D24" s="157">
        <f>'SO 11293'!I182</f>
        <v>0</v>
      </c>
      <c r="E24" s="158">
        <f>'SO 11293'!P182</f>
        <v>18.350000000000001</v>
      </c>
      <c r="F24" s="158">
        <f>'SO 11293'!S182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56" t="s">
        <v>79</v>
      </c>
      <c r="B25" s="157">
        <f>'SO 11293'!L203</f>
        <v>0</v>
      </c>
      <c r="C25" s="157">
        <f>'SO 11293'!M203</f>
        <v>0</v>
      </c>
      <c r="D25" s="157">
        <f>'SO 11293'!I203</f>
        <v>0</v>
      </c>
      <c r="E25" s="158">
        <f>'SO 11293'!P203</f>
        <v>15.74</v>
      </c>
      <c r="F25" s="158">
        <f>'SO 11293'!S203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56" t="s">
        <v>80</v>
      </c>
      <c r="B26" s="157">
        <f>'SO 11293'!L226</f>
        <v>0</v>
      </c>
      <c r="C26" s="157">
        <f>'SO 11293'!M226</f>
        <v>0</v>
      </c>
      <c r="D26" s="157">
        <f>'SO 11293'!I226</f>
        <v>0</v>
      </c>
      <c r="E26" s="158">
        <f>'SO 11293'!P226</f>
        <v>2.2000000000000002</v>
      </c>
      <c r="F26" s="158">
        <f>'SO 11293'!S226</f>
        <v>2.04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56" t="s">
        <v>81</v>
      </c>
      <c r="B27" s="157">
        <f>'SO 11293'!L231</f>
        <v>0</v>
      </c>
      <c r="C27" s="157">
        <f>'SO 11293'!M231</f>
        <v>0</v>
      </c>
      <c r="D27" s="157">
        <f>'SO 11293'!I231</f>
        <v>0</v>
      </c>
      <c r="E27" s="158">
        <f>'SO 11293'!P231</f>
        <v>0.04</v>
      </c>
      <c r="F27" s="158">
        <f>'SO 11293'!S231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156" t="s">
        <v>82</v>
      </c>
      <c r="B28" s="157">
        <f>'SO 11293'!L243</f>
        <v>0</v>
      </c>
      <c r="C28" s="157">
        <f>'SO 11293'!M243</f>
        <v>0</v>
      </c>
      <c r="D28" s="157">
        <f>'SO 11293'!I243</f>
        <v>0</v>
      </c>
      <c r="E28" s="158">
        <f>'SO 11293'!P243</f>
        <v>0.12</v>
      </c>
      <c r="F28" s="158">
        <f>'SO 11293'!S243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56" t="s">
        <v>83</v>
      </c>
      <c r="B29" s="157">
        <f>'SO 11293'!L279</f>
        <v>0</v>
      </c>
      <c r="C29" s="157">
        <f>'SO 11293'!M279</f>
        <v>0</v>
      </c>
      <c r="D29" s="157">
        <f>'SO 11293'!I279</f>
        <v>0</v>
      </c>
      <c r="E29" s="158">
        <f>'SO 11293'!P279</f>
        <v>4.18</v>
      </c>
      <c r="F29" s="158">
        <f>'SO 11293'!S279</f>
        <v>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x14ac:dyDescent="0.25">
      <c r="A30" s="156" t="s">
        <v>84</v>
      </c>
      <c r="B30" s="157">
        <f>'SO 11293'!L287</f>
        <v>0</v>
      </c>
      <c r="C30" s="157">
        <f>'SO 11293'!M287</f>
        <v>0</v>
      </c>
      <c r="D30" s="157">
        <f>'SO 11293'!I287</f>
        <v>0</v>
      </c>
      <c r="E30" s="158">
        <f>'SO 11293'!P287</f>
        <v>0.87</v>
      </c>
      <c r="F30" s="158">
        <f>'SO 11293'!S287</f>
        <v>0.05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25">
      <c r="A31" s="156" t="s">
        <v>85</v>
      </c>
      <c r="B31" s="157">
        <f>'SO 11293'!L296</f>
        <v>0</v>
      </c>
      <c r="C31" s="157">
        <f>'SO 11293'!M296</f>
        <v>0</v>
      </c>
      <c r="D31" s="157">
        <f>'SO 11293'!I296</f>
        <v>0</v>
      </c>
      <c r="E31" s="158">
        <f>'SO 11293'!P296</f>
        <v>0.42</v>
      </c>
      <c r="F31" s="158">
        <f>'SO 11293'!S296</f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x14ac:dyDescent="0.25">
      <c r="A32" s="156" t="s">
        <v>86</v>
      </c>
      <c r="B32" s="157">
        <f>'SO 11293'!L305</f>
        <v>0</v>
      </c>
      <c r="C32" s="157">
        <f>'SO 11293'!M305</f>
        <v>0</v>
      </c>
      <c r="D32" s="157">
        <f>'SO 11293'!I305</f>
        <v>0</v>
      </c>
      <c r="E32" s="158">
        <f>'SO 11293'!P305</f>
        <v>1.22</v>
      </c>
      <c r="F32" s="158">
        <f>'SO 11293'!S305</f>
        <v>0.03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 x14ac:dyDescent="0.25">
      <c r="A33" s="156" t="s">
        <v>87</v>
      </c>
      <c r="B33" s="157">
        <f>'SO 11293'!L313</f>
        <v>0</v>
      </c>
      <c r="C33" s="157">
        <f>'SO 11293'!M313</f>
        <v>0</v>
      </c>
      <c r="D33" s="157">
        <f>'SO 11293'!I313</f>
        <v>0</v>
      </c>
      <c r="E33" s="158">
        <f>'SO 11293'!P313</f>
        <v>0.47</v>
      </c>
      <c r="F33" s="158">
        <f>'SO 11293'!S313</f>
        <v>0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spans="1:26" x14ac:dyDescent="0.25">
      <c r="A34" s="2" t="s">
        <v>75</v>
      </c>
      <c r="B34" s="159">
        <f>'SO 11293'!L315</f>
        <v>0</v>
      </c>
      <c r="C34" s="159">
        <f>'SO 11293'!M315</f>
        <v>0</v>
      </c>
      <c r="D34" s="159">
        <f>'SO 11293'!I315</f>
        <v>0</v>
      </c>
      <c r="E34" s="160">
        <f>'SO 11293'!P315</f>
        <v>47.56</v>
      </c>
      <c r="F34" s="160">
        <f>'SO 11293'!S315</f>
        <v>2.12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x14ac:dyDescent="0.25">
      <c r="A35" s="1"/>
      <c r="B35" s="149"/>
      <c r="C35" s="149"/>
      <c r="D35" s="149"/>
      <c r="E35" s="148"/>
      <c r="F35" s="148"/>
    </row>
    <row r="36" spans="1:26" x14ac:dyDescent="0.25">
      <c r="A36" s="2" t="s">
        <v>88</v>
      </c>
      <c r="B36" s="159"/>
      <c r="C36" s="157"/>
      <c r="D36" s="157"/>
      <c r="E36" s="158"/>
      <c r="F36" s="158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</row>
    <row r="37" spans="1:26" x14ac:dyDescent="0.25">
      <c r="A37" s="156" t="s">
        <v>89</v>
      </c>
      <c r="B37" s="157">
        <f>'SO 11293'!L323</f>
        <v>0</v>
      </c>
      <c r="C37" s="157">
        <f>'SO 11293'!M323</f>
        <v>0</v>
      </c>
      <c r="D37" s="157">
        <f>'SO 11293'!I323</f>
        <v>0</v>
      </c>
      <c r="E37" s="158">
        <f>'SO 11293'!P323</f>
        <v>4.32</v>
      </c>
      <c r="F37" s="158">
        <f>'SO 11293'!S323</f>
        <v>0</v>
      </c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 x14ac:dyDescent="0.25">
      <c r="A38" s="2" t="s">
        <v>88</v>
      </c>
      <c r="B38" s="159">
        <f>'SO 11293'!L325</f>
        <v>0</v>
      </c>
      <c r="C38" s="159">
        <f>'SO 11293'!M325</f>
        <v>0</v>
      </c>
      <c r="D38" s="159">
        <f>'SO 11293'!I325</f>
        <v>0</v>
      </c>
      <c r="E38" s="160">
        <f>'SO 11293'!P325</f>
        <v>4.32</v>
      </c>
      <c r="F38" s="160">
        <f>'SO 11293'!S325</f>
        <v>0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spans="1:26" x14ac:dyDescent="0.25">
      <c r="A39" s="1"/>
      <c r="B39" s="149"/>
      <c r="C39" s="149"/>
      <c r="D39" s="149"/>
      <c r="E39" s="148"/>
      <c r="F39" s="148"/>
    </row>
    <row r="40" spans="1:26" x14ac:dyDescent="0.25">
      <c r="A40" s="2" t="s">
        <v>90</v>
      </c>
      <c r="B40" s="159">
        <f>'SO 11293'!L326</f>
        <v>0</v>
      </c>
      <c r="C40" s="159">
        <f>'SO 11293'!M326</f>
        <v>0</v>
      </c>
      <c r="D40" s="159">
        <f>'SO 11293'!I326</f>
        <v>0</v>
      </c>
      <c r="E40" s="160">
        <f>'SO 11293'!P326</f>
        <v>111.22</v>
      </c>
      <c r="F40" s="160">
        <f>'SO 11293'!S326</f>
        <v>110.75</v>
      </c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</row>
    <row r="41" spans="1:26" x14ac:dyDescent="0.25">
      <c r="A41" s="1"/>
      <c r="B41" s="149"/>
      <c r="C41" s="149"/>
      <c r="D41" s="149"/>
      <c r="E41" s="148"/>
      <c r="F41" s="148"/>
    </row>
    <row r="42" spans="1:26" x14ac:dyDescent="0.25">
      <c r="A42" s="1"/>
      <c r="B42" s="149"/>
      <c r="C42" s="149"/>
      <c r="D42" s="149"/>
      <c r="E42" s="148"/>
      <c r="F42" s="148"/>
    </row>
    <row r="43" spans="1:26" x14ac:dyDescent="0.25">
      <c r="A43" s="1"/>
      <c r="B43" s="149"/>
      <c r="C43" s="149"/>
      <c r="D43" s="149"/>
      <c r="E43" s="148"/>
      <c r="F43" s="148"/>
    </row>
    <row r="44" spans="1:26" x14ac:dyDescent="0.25">
      <c r="A44" s="1"/>
      <c r="B44" s="149"/>
      <c r="C44" s="149"/>
      <c r="D44" s="149"/>
      <c r="E44" s="148"/>
      <c r="F44" s="148"/>
    </row>
    <row r="45" spans="1:26" x14ac:dyDescent="0.25">
      <c r="A45" s="1"/>
      <c r="B45" s="149"/>
      <c r="C45" s="149"/>
      <c r="D45" s="149"/>
      <c r="E45" s="148"/>
      <c r="F45" s="148"/>
    </row>
    <row r="46" spans="1:26" x14ac:dyDescent="0.25">
      <c r="A46" s="1"/>
      <c r="B46" s="149"/>
      <c r="C46" s="149"/>
      <c r="D46" s="149"/>
      <c r="E46" s="148"/>
      <c r="F46" s="148"/>
    </row>
    <row r="47" spans="1:26" x14ac:dyDescent="0.25">
      <c r="A47" s="1"/>
      <c r="B47" s="149"/>
      <c r="C47" s="149"/>
      <c r="D47" s="149"/>
      <c r="E47" s="148"/>
      <c r="F47" s="148"/>
    </row>
    <row r="48" spans="1:2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6"/>
  <sheetViews>
    <sheetView topLeftCell="B1" workbookViewId="0">
      <pane ySplit="8" topLeftCell="A308" activePane="bottomLeft" state="frozen"/>
      <selection pane="bottomLeft" activeCell="G319" sqref="G319:H322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91</v>
      </c>
      <c r="B8" s="164" t="s">
        <v>92</v>
      </c>
      <c r="C8" s="164" t="s">
        <v>93</v>
      </c>
      <c r="D8" s="164" t="s">
        <v>94</v>
      </c>
      <c r="E8" s="164" t="s">
        <v>95</v>
      </c>
      <c r="F8" s="164" t="s">
        <v>96</v>
      </c>
      <c r="G8" s="164" t="s">
        <v>55</v>
      </c>
      <c r="H8" s="164" t="s">
        <v>56</v>
      </c>
      <c r="I8" s="164" t="s">
        <v>97</v>
      </c>
      <c r="J8" s="164"/>
      <c r="K8" s="164"/>
      <c r="L8" s="164"/>
      <c r="M8" s="164"/>
      <c r="N8" s="164"/>
      <c r="O8" s="164"/>
      <c r="P8" s="164" t="s">
        <v>98</v>
      </c>
      <c r="Q8" s="161"/>
      <c r="R8" s="161"/>
      <c r="S8" s="164" t="s">
        <v>99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100</v>
      </c>
      <c r="C11" s="172" t="s">
        <v>101</v>
      </c>
      <c r="D11" s="168" t="s">
        <v>102</v>
      </c>
      <c r="E11" s="168" t="s">
        <v>103</v>
      </c>
      <c r="F11" s="169">
        <v>0.8</v>
      </c>
      <c r="G11" s="170"/>
      <c r="H11" s="170"/>
      <c r="I11" s="170">
        <f t="shared" ref="I11:I18" si="0">ROUND(F11*(G11+H11),2)</f>
        <v>0</v>
      </c>
      <c r="J11" s="168">
        <f t="shared" ref="J11:J18" si="1">ROUND(F11*(N11),2)</f>
        <v>28.54</v>
      </c>
      <c r="K11" s="1">
        <f t="shared" ref="K11:K18" si="2">ROUND(F11*(O11),2)</f>
        <v>0</v>
      </c>
      <c r="L11" s="1">
        <f t="shared" ref="L11:L17" si="3">ROUND(F11*(G11+H11),2)</f>
        <v>0</v>
      </c>
      <c r="M11" s="1"/>
      <c r="N11" s="1">
        <v>35.68</v>
      </c>
      <c r="O11" s="1"/>
      <c r="P11" s="167">
        <f t="shared" ref="P11:P18" si="4">ROUND(F11*(R11),3)</f>
        <v>0</v>
      </c>
      <c r="Q11" s="173"/>
      <c r="R11" s="173">
        <v>0</v>
      </c>
      <c r="S11" s="167">
        <f t="shared" ref="S11:S18" si="5">ROUND(F11*(X11),3)</f>
        <v>0</v>
      </c>
      <c r="X11">
        <v>0</v>
      </c>
      <c r="Z11">
        <v>0</v>
      </c>
    </row>
    <row r="12" spans="1:26" ht="24.95" customHeight="1" x14ac:dyDescent="0.25">
      <c r="A12" s="171"/>
      <c r="B12" s="168" t="s">
        <v>100</v>
      </c>
      <c r="C12" s="172" t="s">
        <v>104</v>
      </c>
      <c r="D12" s="168" t="s">
        <v>105</v>
      </c>
      <c r="E12" s="168" t="s">
        <v>103</v>
      </c>
      <c r="F12" s="169">
        <v>0.99719999999999998</v>
      </c>
      <c r="G12" s="170"/>
      <c r="H12" s="170"/>
      <c r="I12" s="170">
        <f t="shared" si="0"/>
        <v>0</v>
      </c>
      <c r="J12" s="168">
        <f t="shared" si="1"/>
        <v>19.489999999999998</v>
      </c>
      <c r="K12" s="1">
        <f t="shared" si="2"/>
        <v>0</v>
      </c>
      <c r="L12" s="1">
        <f t="shared" si="3"/>
        <v>0</v>
      </c>
      <c r="M12" s="1"/>
      <c r="N12" s="1">
        <v>19.54</v>
      </c>
      <c r="O12" s="1"/>
      <c r="P12" s="167">
        <f t="shared" si="4"/>
        <v>0</v>
      </c>
      <c r="Q12" s="173"/>
      <c r="R12" s="173">
        <v>0</v>
      </c>
      <c r="S12" s="167">
        <f t="shared" si="5"/>
        <v>0</v>
      </c>
      <c r="X12">
        <v>0</v>
      </c>
      <c r="Z12">
        <v>0</v>
      </c>
    </row>
    <row r="13" spans="1:26" ht="24.95" customHeight="1" x14ac:dyDescent="0.25">
      <c r="A13" s="171"/>
      <c r="B13" s="168" t="s">
        <v>100</v>
      </c>
      <c r="C13" s="172" t="s">
        <v>106</v>
      </c>
      <c r="D13" s="168" t="s">
        <v>107</v>
      </c>
      <c r="E13" s="168" t="s">
        <v>103</v>
      </c>
      <c r="F13" s="169">
        <v>0.4985</v>
      </c>
      <c r="G13" s="170"/>
      <c r="H13" s="170"/>
      <c r="I13" s="170">
        <f t="shared" si="0"/>
        <v>0</v>
      </c>
      <c r="J13" s="168">
        <f t="shared" si="1"/>
        <v>2.75</v>
      </c>
      <c r="K13" s="1">
        <f t="shared" si="2"/>
        <v>0</v>
      </c>
      <c r="L13" s="1">
        <f t="shared" si="3"/>
        <v>0</v>
      </c>
      <c r="M13" s="1"/>
      <c r="N13" s="1">
        <v>5.52</v>
      </c>
      <c r="O13" s="1"/>
      <c r="P13" s="167">
        <f t="shared" si="4"/>
        <v>0</v>
      </c>
      <c r="Q13" s="173"/>
      <c r="R13" s="173">
        <v>0</v>
      </c>
      <c r="S13" s="167">
        <f t="shared" si="5"/>
        <v>0</v>
      </c>
      <c r="X13">
        <v>0</v>
      </c>
      <c r="Z13">
        <v>0</v>
      </c>
    </row>
    <row r="14" spans="1:26" ht="24.95" customHeight="1" x14ac:dyDescent="0.25">
      <c r="A14" s="171"/>
      <c r="B14" s="168" t="s">
        <v>100</v>
      </c>
      <c r="C14" s="172" t="s">
        <v>108</v>
      </c>
      <c r="D14" s="168" t="s">
        <v>109</v>
      </c>
      <c r="E14" s="168" t="s">
        <v>103</v>
      </c>
      <c r="F14" s="169">
        <v>1.1088</v>
      </c>
      <c r="G14" s="170"/>
      <c r="H14" s="170"/>
      <c r="I14" s="170">
        <f t="shared" si="0"/>
        <v>0</v>
      </c>
      <c r="J14" s="168">
        <f t="shared" si="1"/>
        <v>32.96</v>
      </c>
      <c r="K14" s="1">
        <f t="shared" si="2"/>
        <v>0</v>
      </c>
      <c r="L14" s="1">
        <f t="shared" si="3"/>
        <v>0</v>
      </c>
      <c r="M14" s="1"/>
      <c r="N14" s="1">
        <v>29.73</v>
      </c>
      <c r="O14" s="1"/>
      <c r="P14" s="167">
        <f t="shared" si="4"/>
        <v>0</v>
      </c>
      <c r="Q14" s="173"/>
      <c r="R14" s="173">
        <v>0</v>
      </c>
      <c r="S14" s="167">
        <f t="shared" si="5"/>
        <v>0</v>
      </c>
      <c r="X14">
        <v>0</v>
      </c>
      <c r="Z14">
        <v>0</v>
      </c>
    </row>
    <row r="15" spans="1:26" ht="24.95" customHeight="1" x14ac:dyDescent="0.25">
      <c r="A15" s="171"/>
      <c r="B15" s="168" t="s">
        <v>100</v>
      </c>
      <c r="C15" s="172" t="s">
        <v>110</v>
      </c>
      <c r="D15" s="168" t="s">
        <v>111</v>
      </c>
      <c r="E15" s="168" t="s">
        <v>103</v>
      </c>
      <c r="F15" s="169">
        <v>0.55449999999999999</v>
      </c>
      <c r="G15" s="170"/>
      <c r="H15" s="170"/>
      <c r="I15" s="170">
        <f t="shared" si="0"/>
        <v>0</v>
      </c>
      <c r="J15" s="168">
        <f t="shared" si="1"/>
        <v>2.2599999999999998</v>
      </c>
      <c r="K15" s="1">
        <f t="shared" si="2"/>
        <v>0</v>
      </c>
      <c r="L15" s="1">
        <f t="shared" si="3"/>
        <v>0</v>
      </c>
      <c r="M15" s="1"/>
      <c r="N15" s="1">
        <v>4.07</v>
      </c>
      <c r="O15" s="1"/>
      <c r="P15" s="167">
        <f t="shared" si="4"/>
        <v>0</v>
      </c>
      <c r="Q15" s="173"/>
      <c r="R15" s="173">
        <v>0</v>
      </c>
      <c r="S15" s="167">
        <f t="shared" si="5"/>
        <v>0</v>
      </c>
      <c r="X15">
        <v>0</v>
      </c>
      <c r="Z15">
        <v>0</v>
      </c>
    </row>
    <row r="16" spans="1:26" ht="24.95" customHeight="1" x14ac:dyDescent="0.25">
      <c r="A16" s="171"/>
      <c r="B16" s="168" t="s">
        <v>100</v>
      </c>
      <c r="C16" s="172" t="s">
        <v>112</v>
      </c>
      <c r="D16" s="168" t="s">
        <v>113</v>
      </c>
      <c r="E16" s="168" t="s">
        <v>103</v>
      </c>
      <c r="F16" s="169">
        <v>8.5695750000000004</v>
      </c>
      <c r="G16" s="170"/>
      <c r="H16" s="170"/>
      <c r="I16" s="170">
        <f t="shared" si="0"/>
        <v>0</v>
      </c>
      <c r="J16" s="168">
        <f t="shared" si="1"/>
        <v>11.23</v>
      </c>
      <c r="K16" s="1">
        <f t="shared" si="2"/>
        <v>0</v>
      </c>
      <c r="L16" s="1">
        <f t="shared" si="3"/>
        <v>0</v>
      </c>
      <c r="M16" s="1"/>
      <c r="N16" s="1">
        <v>1.31</v>
      </c>
      <c r="O16" s="1"/>
      <c r="P16" s="167">
        <f t="shared" si="4"/>
        <v>0</v>
      </c>
      <c r="Q16" s="173"/>
      <c r="R16" s="173">
        <v>0</v>
      </c>
      <c r="S16" s="167">
        <f t="shared" si="5"/>
        <v>0</v>
      </c>
      <c r="X16">
        <v>0</v>
      </c>
      <c r="Z16">
        <v>0</v>
      </c>
    </row>
    <row r="17" spans="1:26" ht="24.95" customHeight="1" x14ac:dyDescent="0.25">
      <c r="A17" s="171"/>
      <c r="B17" s="168" t="s">
        <v>100</v>
      </c>
      <c r="C17" s="172" t="s">
        <v>114</v>
      </c>
      <c r="D17" s="168" t="s">
        <v>115</v>
      </c>
      <c r="E17" s="168" t="s">
        <v>103</v>
      </c>
      <c r="F17" s="169">
        <v>0.8</v>
      </c>
      <c r="G17" s="170"/>
      <c r="H17" s="170"/>
      <c r="I17" s="170">
        <f t="shared" si="0"/>
        <v>0</v>
      </c>
      <c r="J17" s="168">
        <f t="shared" si="1"/>
        <v>9.2200000000000006</v>
      </c>
      <c r="K17" s="1">
        <f t="shared" si="2"/>
        <v>0</v>
      </c>
      <c r="L17" s="1">
        <f t="shared" si="3"/>
        <v>0</v>
      </c>
      <c r="M17" s="1"/>
      <c r="N17" s="1">
        <v>11.53</v>
      </c>
      <c r="O17" s="1"/>
      <c r="P17" s="167">
        <f t="shared" si="4"/>
        <v>0</v>
      </c>
      <c r="Q17" s="173"/>
      <c r="R17" s="173">
        <v>0</v>
      </c>
      <c r="S17" s="167">
        <f t="shared" si="5"/>
        <v>0</v>
      </c>
      <c r="X17">
        <v>0</v>
      </c>
      <c r="Z17">
        <v>0</v>
      </c>
    </row>
    <row r="18" spans="1:26" ht="24.95" customHeight="1" x14ac:dyDescent="0.25">
      <c r="A18" s="171"/>
      <c r="B18" s="168" t="s">
        <v>116</v>
      </c>
      <c r="C18" s="172" t="s">
        <v>117</v>
      </c>
      <c r="D18" s="168" t="s">
        <v>118</v>
      </c>
      <c r="E18" s="168" t="s">
        <v>119</v>
      </c>
      <c r="F18" s="169">
        <v>6.4640000000000004</v>
      </c>
      <c r="G18" s="170"/>
      <c r="H18" s="170"/>
      <c r="I18" s="170">
        <f t="shared" si="0"/>
        <v>0</v>
      </c>
      <c r="J18" s="168">
        <f t="shared" si="1"/>
        <v>113.06</v>
      </c>
      <c r="K18" s="1">
        <f t="shared" si="2"/>
        <v>0</v>
      </c>
      <c r="L18" s="1"/>
      <c r="M18" s="1">
        <f>ROUND(F18*(G18+H18),2)</f>
        <v>0</v>
      </c>
      <c r="N18" s="1">
        <v>17.489999999999998</v>
      </c>
      <c r="O18" s="1"/>
      <c r="P18" s="167">
        <f t="shared" si="4"/>
        <v>0</v>
      </c>
      <c r="Q18" s="173"/>
      <c r="R18" s="173">
        <v>0</v>
      </c>
      <c r="S18" s="167">
        <f t="shared" si="5"/>
        <v>0</v>
      </c>
      <c r="X18">
        <v>0</v>
      </c>
      <c r="Z18">
        <v>0</v>
      </c>
    </row>
    <row r="19" spans="1:26" x14ac:dyDescent="0.25">
      <c r="A19" s="156"/>
      <c r="B19" s="156"/>
      <c r="C19" s="156"/>
      <c r="D19" s="156" t="s">
        <v>67</v>
      </c>
      <c r="E19" s="156"/>
      <c r="F19" s="167"/>
      <c r="G19" s="159">
        <f>ROUND((SUM(L10:L18))/1,2)</f>
        <v>0</v>
      </c>
      <c r="H19" s="159">
        <f>ROUND((SUM(M10:M18))/1,2)</f>
        <v>0</v>
      </c>
      <c r="I19" s="159">
        <f>ROUND((SUM(I10:I18))/1,2)</f>
        <v>0</v>
      </c>
      <c r="J19" s="156"/>
      <c r="K19" s="156"/>
      <c r="L19" s="156">
        <f>ROUND((SUM(L10:L18))/1,2)</f>
        <v>0</v>
      </c>
      <c r="M19" s="156">
        <f>ROUND((SUM(M10:M18))/1,2)</f>
        <v>0</v>
      </c>
      <c r="N19" s="156"/>
      <c r="O19" s="156"/>
      <c r="P19" s="174">
        <f>ROUND((SUM(P10:P18))/1,2)</f>
        <v>0</v>
      </c>
      <c r="Q19" s="153"/>
      <c r="R19" s="153"/>
      <c r="S19" s="174">
        <f>ROUND((SUM(S10:S18))/1,2)</f>
        <v>0</v>
      </c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"/>
      <c r="C20" s="1"/>
      <c r="D20" s="1"/>
      <c r="E20" s="1"/>
      <c r="F20" s="163"/>
      <c r="G20" s="149"/>
      <c r="H20" s="149"/>
      <c r="I20" s="149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6"/>
      <c r="B21" s="156"/>
      <c r="C21" s="156"/>
      <c r="D21" s="156" t="s">
        <v>68</v>
      </c>
      <c r="E21" s="156"/>
      <c r="F21" s="167"/>
      <c r="G21" s="157"/>
      <c r="H21" s="157"/>
      <c r="I21" s="157"/>
      <c r="J21" s="156"/>
      <c r="K21" s="156"/>
      <c r="L21" s="156"/>
      <c r="M21" s="156"/>
      <c r="N21" s="156"/>
      <c r="O21" s="156"/>
      <c r="P21" s="156"/>
      <c r="Q21" s="153"/>
      <c r="R21" s="153"/>
      <c r="S21" s="156"/>
      <c r="T21" s="153"/>
      <c r="U21" s="153"/>
      <c r="V21" s="153"/>
      <c r="W21" s="153"/>
      <c r="X21" s="153"/>
      <c r="Y21" s="153"/>
      <c r="Z21" s="153"/>
    </row>
    <row r="22" spans="1:26" ht="24.95" customHeight="1" x14ac:dyDescent="0.25">
      <c r="A22" s="171"/>
      <c r="B22" s="168" t="s">
        <v>120</v>
      </c>
      <c r="C22" s="172" t="s">
        <v>121</v>
      </c>
      <c r="D22" s="168" t="s">
        <v>122</v>
      </c>
      <c r="E22" s="168" t="s">
        <v>103</v>
      </c>
      <c r="F22" s="169">
        <v>0.46079999999999999</v>
      </c>
      <c r="G22" s="170"/>
      <c r="H22" s="170"/>
      <c r="I22" s="170">
        <f t="shared" ref="I22:I28" si="6">ROUND(F22*(G22+H22),2)</f>
        <v>0</v>
      </c>
      <c r="J22" s="168">
        <f t="shared" ref="J22:J28" si="7">ROUND(F22*(N22),2)</f>
        <v>10.039999999999999</v>
      </c>
      <c r="K22" s="1">
        <f t="shared" ref="K22:K28" si="8">ROUND(F22*(O22),2)</f>
        <v>0</v>
      </c>
      <c r="L22" s="1">
        <f t="shared" ref="L22:L28" si="9">ROUND(F22*(G22+H22),2)</f>
        <v>0</v>
      </c>
      <c r="M22" s="1"/>
      <c r="N22" s="1">
        <v>21.78</v>
      </c>
      <c r="O22" s="1"/>
      <c r="P22" s="167">
        <f t="shared" ref="P22:P28" si="10">ROUND(F22*(R22),3)</f>
        <v>0.89400000000000002</v>
      </c>
      <c r="Q22" s="173"/>
      <c r="R22" s="173">
        <v>1.93971</v>
      </c>
      <c r="S22" s="167">
        <f t="shared" ref="S22:S28" si="11">ROUND(F22*(X22),3)</f>
        <v>0</v>
      </c>
      <c r="X22">
        <v>0</v>
      </c>
      <c r="Z22">
        <v>0</v>
      </c>
    </row>
    <row r="23" spans="1:26" ht="24.95" customHeight="1" x14ac:dyDescent="0.25">
      <c r="A23" s="171"/>
      <c r="B23" s="168" t="s">
        <v>123</v>
      </c>
      <c r="C23" s="172" t="s">
        <v>124</v>
      </c>
      <c r="D23" s="168" t="s">
        <v>125</v>
      </c>
      <c r="E23" s="168" t="s">
        <v>103</v>
      </c>
      <c r="F23" s="169">
        <v>1.5219764999999998</v>
      </c>
      <c r="G23" s="170"/>
      <c r="H23" s="170"/>
      <c r="I23" s="170">
        <f t="shared" si="6"/>
        <v>0</v>
      </c>
      <c r="J23" s="168">
        <f t="shared" si="7"/>
        <v>102.14</v>
      </c>
      <c r="K23" s="1">
        <f t="shared" si="8"/>
        <v>0</v>
      </c>
      <c r="L23" s="1">
        <f t="shared" si="9"/>
        <v>0</v>
      </c>
      <c r="M23" s="1"/>
      <c r="N23" s="1">
        <v>67.11</v>
      </c>
      <c r="O23" s="1"/>
      <c r="P23" s="167">
        <f t="shared" si="10"/>
        <v>3.68</v>
      </c>
      <c r="Q23" s="173"/>
      <c r="R23" s="173">
        <v>2.4178999999999999</v>
      </c>
      <c r="S23" s="167">
        <f t="shared" si="11"/>
        <v>0</v>
      </c>
      <c r="X23">
        <v>0</v>
      </c>
      <c r="Z23">
        <v>0</v>
      </c>
    </row>
    <row r="24" spans="1:26" ht="24.95" customHeight="1" x14ac:dyDescent="0.25">
      <c r="A24" s="171"/>
      <c r="B24" s="168" t="s">
        <v>123</v>
      </c>
      <c r="C24" s="172" t="s">
        <v>126</v>
      </c>
      <c r="D24" s="168" t="s">
        <v>127</v>
      </c>
      <c r="E24" s="168" t="s">
        <v>128</v>
      </c>
      <c r="F24" s="169">
        <v>2.4929999999999999</v>
      </c>
      <c r="G24" s="170"/>
      <c r="H24" s="170"/>
      <c r="I24" s="170">
        <f t="shared" si="6"/>
        <v>0</v>
      </c>
      <c r="J24" s="168">
        <f t="shared" si="7"/>
        <v>24.58</v>
      </c>
      <c r="K24" s="1">
        <f t="shared" si="8"/>
        <v>0</v>
      </c>
      <c r="L24" s="1">
        <f t="shared" si="9"/>
        <v>0</v>
      </c>
      <c r="M24" s="1"/>
      <c r="N24" s="1">
        <v>9.86</v>
      </c>
      <c r="O24" s="1"/>
      <c r="P24" s="167">
        <f t="shared" si="10"/>
        <v>2E-3</v>
      </c>
      <c r="Q24" s="173"/>
      <c r="R24" s="173">
        <v>7.3374849999999995E-4</v>
      </c>
      <c r="S24" s="167">
        <f t="shared" si="11"/>
        <v>0</v>
      </c>
      <c r="X24">
        <v>0</v>
      </c>
      <c r="Z24">
        <v>0</v>
      </c>
    </row>
    <row r="25" spans="1:26" ht="24.95" customHeight="1" x14ac:dyDescent="0.25">
      <c r="A25" s="171"/>
      <c r="B25" s="168" t="s">
        <v>123</v>
      </c>
      <c r="C25" s="172" t="s">
        <v>129</v>
      </c>
      <c r="D25" s="168" t="s">
        <v>130</v>
      </c>
      <c r="E25" s="168" t="s">
        <v>128</v>
      </c>
      <c r="F25" s="169">
        <v>2.4929999999999999</v>
      </c>
      <c r="G25" s="170"/>
      <c r="H25" s="170"/>
      <c r="I25" s="170">
        <f t="shared" si="6"/>
        <v>0</v>
      </c>
      <c r="J25" s="168">
        <f t="shared" si="7"/>
        <v>5.0599999999999996</v>
      </c>
      <c r="K25" s="1">
        <f t="shared" si="8"/>
        <v>0</v>
      </c>
      <c r="L25" s="1">
        <f t="shared" si="9"/>
        <v>0</v>
      </c>
      <c r="M25" s="1"/>
      <c r="N25" s="1">
        <v>2.0299999999999998</v>
      </c>
      <c r="O25" s="1"/>
      <c r="P25" s="167">
        <f t="shared" si="10"/>
        <v>0</v>
      </c>
      <c r="Q25" s="173"/>
      <c r="R25" s="173">
        <v>0</v>
      </c>
      <c r="S25" s="167">
        <f t="shared" si="11"/>
        <v>0</v>
      </c>
      <c r="X25">
        <v>0</v>
      </c>
      <c r="Z25">
        <v>0</v>
      </c>
    </row>
    <row r="26" spans="1:26" ht="24.95" customHeight="1" x14ac:dyDescent="0.25">
      <c r="A26" s="171"/>
      <c r="B26" s="168" t="s">
        <v>123</v>
      </c>
      <c r="C26" s="172" t="s">
        <v>131</v>
      </c>
      <c r="D26" s="168" t="s">
        <v>132</v>
      </c>
      <c r="E26" s="168" t="s">
        <v>103</v>
      </c>
      <c r="F26" s="169">
        <v>1.9334767500000001</v>
      </c>
      <c r="G26" s="170"/>
      <c r="H26" s="170"/>
      <c r="I26" s="170">
        <f t="shared" si="6"/>
        <v>0</v>
      </c>
      <c r="J26" s="168">
        <f t="shared" si="7"/>
        <v>129.54</v>
      </c>
      <c r="K26" s="1">
        <f t="shared" si="8"/>
        <v>0</v>
      </c>
      <c r="L26" s="1">
        <f t="shared" si="9"/>
        <v>0</v>
      </c>
      <c r="M26" s="1"/>
      <c r="N26" s="1">
        <v>67</v>
      </c>
      <c r="O26" s="1"/>
      <c r="P26" s="167">
        <f t="shared" si="10"/>
        <v>4.6779999999999999</v>
      </c>
      <c r="Q26" s="173"/>
      <c r="R26" s="173">
        <v>2.4193210559999998</v>
      </c>
      <c r="S26" s="167">
        <f t="shared" si="11"/>
        <v>0</v>
      </c>
      <c r="X26">
        <v>0</v>
      </c>
      <c r="Z26">
        <v>0</v>
      </c>
    </row>
    <row r="27" spans="1:26" ht="24.95" customHeight="1" x14ac:dyDescent="0.25">
      <c r="A27" s="171"/>
      <c r="B27" s="168" t="s">
        <v>123</v>
      </c>
      <c r="C27" s="172" t="s">
        <v>133</v>
      </c>
      <c r="D27" s="168" t="s">
        <v>134</v>
      </c>
      <c r="E27" s="168" t="s">
        <v>128</v>
      </c>
      <c r="F27" s="169">
        <v>3.2954999999999997</v>
      </c>
      <c r="G27" s="170"/>
      <c r="H27" s="170"/>
      <c r="I27" s="170">
        <f t="shared" si="6"/>
        <v>0</v>
      </c>
      <c r="J27" s="168">
        <f t="shared" si="7"/>
        <v>32.49</v>
      </c>
      <c r="K27" s="1">
        <f t="shared" si="8"/>
        <v>0</v>
      </c>
      <c r="L27" s="1">
        <f t="shared" si="9"/>
        <v>0</v>
      </c>
      <c r="M27" s="1"/>
      <c r="N27" s="1">
        <v>9.86</v>
      </c>
      <c r="O27" s="1"/>
      <c r="P27" s="167">
        <f t="shared" si="10"/>
        <v>2E-3</v>
      </c>
      <c r="Q27" s="173"/>
      <c r="R27" s="173">
        <v>7.3374849999999995E-4</v>
      </c>
      <c r="S27" s="167">
        <f t="shared" si="11"/>
        <v>0</v>
      </c>
      <c r="X27">
        <v>0</v>
      </c>
      <c r="Z27">
        <v>0</v>
      </c>
    </row>
    <row r="28" spans="1:26" ht="24.95" customHeight="1" x14ac:dyDescent="0.25">
      <c r="A28" s="171"/>
      <c r="B28" s="168" t="s">
        <v>123</v>
      </c>
      <c r="C28" s="172" t="s">
        <v>135</v>
      </c>
      <c r="D28" s="168" t="s">
        <v>136</v>
      </c>
      <c r="E28" s="168" t="s">
        <v>128</v>
      </c>
      <c r="F28" s="169">
        <v>3.2949999999999999</v>
      </c>
      <c r="G28" s="170"/>
      <c r="H28" s="170"/>
      <c r="I28" s="170">
        <f t="shared" si="6"/>
        <v>0</v>
      </c>
      <c r="J28" s="168">
        <f t="shared" si="7"/>
        <v>6.69</v>
      </c>
      <c r="K28" s="1">
        <f t="shared" si="8"/>
        <v>0</v>
      </c>
      <c r="L28" s="1">
        <f t="shared" si="9"/>
        <v>0</v>
      </c>
      <c r="M28" s="1"/>
      <c r="N28" s="1">
        <v>2.0299999999999998</v>
      </c>
      <c r="O28" s="1"/>
      <c r="P28" s="167">
        <f t="shared" si="10"/>
        <v>0</v>
      </c>
      <c r="Q28" s="173"/>
      <c r="R28" s="173">
        <v>0</v>
      </c>
      <c r="S28" s="167">
        <f t="shared" si="11"/>
        <v>0</v>
      </c>
      <c r="X28">
        <v>0</v>
      </c>
      <c r="Z28">
        <v>0</v>
      </c>
    </row>
    <row r="29" spans="1:26" x14ac:dyDescent="0.25">
      <c r="A29" s="156"/>
      <c r="B29" s="156"/>
      <c r="C29" s="156"/>
      <c r="D29" s="156" t="s">
        <v>68</v>
      </c>
      <c r="E29" s="156"/>
      <c r="F29" s="167"/>
      <c r="G29" s="159">
        <f>ROUND((SUM(L21:L28))/1,2)</f>
        <v>0</v>
      </c>
      <c r="H29" s="159">
        <f>ROUND((SUM(M21:M28))/1,2)</f>
        <v>0</v>
      </c>
      <c r="I29" s="159">
        <f>ROUND((SUM(I21:I28))/1,2)</f>
        <v>0</v>
      </c>
      <c r="J29" s="156"/>
      <c r="K29" s="156"/>
      <c r="L29" s="156">
        <f>ROUND((SUM(L21:L28))/1,2)</f>
        <v>0</v>
      </c>
      <c r="M29" s="156">
        <f>ROUND((SUM(M21:M28))/1,2)</f>
        <v>0</v>
      </c>
      <c r="N29" s="156"/>
      <c r="O29" s="156"/>
      <c r="P29" s="174">
        <f>ROUND((SUM(P21:P28))/1,2)</f>
        <v>9.26</v>
      </c>
      <c r="Q29" s="153"/>
      <c r="R29" s="153"/>
      <c r="S29" s="174">
        <f>ROUND((SUM(S21:S28))/1,2)</f>
        <v>0</v>
      </c>
      <c r="T29" s="153"/>
      <c r="U29" s="153"/>
      <c r="V29" s="153"/>
      <c r="W29" s="153"/>
      <c r="X29" s="153"/>
      <c r="Y29" s="153"/>
      <c r="Z29" s="153"/>
    </row>
    <row r="30" spans="1:26" x14ac:dyDescent="0.2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6"/>
      <c r="B31" s="156"/>
      <c r="C31" s="156"/>
      <c r="D31" s="156" t="s">
        <v>69</v>
      </c>
      <c r="E31" s="156"/>
      <c r="F31" s="167"/>
      <c r="G31" s="157"/>
      <c r="H31" s="157"/>
      <c r="I31" s="157"/>
      <c r="J31" s="156"/>
      <c r="K31" s="156"/>
      <c r="L31" s="156"/>
      <c r="M31" s="156"/>
      <c r="N31" s="156"/>
      <c r="O31" s="156"/>
      <c r="P31" s="156"/>
      <c r="Q31" s="153"/>
      <c r="R31" s="153"/>
      <c r="S31" s="156"/>
      <c r="T31" s="153"/>
      <c r="U31" s="153"/>
      <c r="V31" s="153"/>
      <c r="W31" s="153"/>
      <c r="X31" s="153"/>
      <c r="Y31" s="153"/>
      <c r="Z31" s="153"/>
    </row>
    <row r="32" spans="1:26" ht="24.95" customHeight="1" x14ac:dyDescent="0.25">
      <c r="A32" s="171"/>
      <c r="B32" s="168" t="s">
        <v>123</v>
      </c>
      <c r="C32" s="172" t="s">
        <v>137</v>
      </c>
      <c r="D32" s="168" t="s">
        <v>1013</v>
      </c>
      <c r="E32" s="168" t="s">
        <v>138</v>
      </c>
      <c r="F32" s="169">
        <v>2</v>
      </c>
      <c r="G32" s="170"/>
      <c r="H32" s="170"/>
      <c r="I32" s="170">
        <f t="shared" ref="I32:I40" si="12">ROUND(F32*(G32+H32),2)</f>
        <v>0</v>
      </c>
      <c r="J32" s="168">
        <f t="shared" ref="J32:J40" si="13">ROUND(F32*(N32),2)</f>
        <v>35.78</v>
      </c>
      <c r="K32" s="1">
        <f t="shared" ref="K32:K40" si="14">ROUND(F32*(O32),2)</f>
        <v>0</v>
      </c>
      <c r="L32" s="1">
        <f t="shared" ref="L32:L40" si="15">ROUND(F32*(G32+H32),2)</f>
        <v>0</v>
      </c>
      <c r="M32" s="1"/>
      <c r="N32" s="1">
        <v>17.89</v>
      </c>
      <c r="O32" s="1"/>
      <c r="P32" s="167">
        <f t="shared" ref="P32:P40" si="16">ROUND(F32*(R32),3)</f>
        <v>0.06</v>
      </c>
      <c r="Q32" s="173"/>
      <c r="R32" s="173">
        <v>3.0204000000000002E-2</v>
      </c>
      <c r="S32" s="167">
        <f t="shared" ref="S32:S40" si="17">ROUND(F32*(X32),3)</f>
        <v>0</v>
      </c>
      <c r="X32">
        <v>0</v>
      </c>
      <c r="Z32">
        <v>0</v>
      </c>
    </row>
    <row r="33" spans="1:26" ht="24.95" customHeight="1" x14ac:dyDescent="0.25">
      <c r="A33" s="171"/>
      <c r="B33" s="168" t="s">
        <v>123</v>
      </c>
      <c r="C33" s="172" t="s">
        <v>139</v>
      </c>
      <c r="D33" s="168" t="s">
        <v>1014</v>
      </c>
      <c r="E33" s="168" t="s">
        <v>138</v>
      </c>
      <c r="F33" s="169">
        <v>1</v>
      </c>
      <c r="G33" s="170"/>
      <c r="H33" s="170"/>
      <c r="I33" s="170">
        <f t="shared" si="12"/>
        <v>0</v>
      </c>
      <c r="J33" s="168">
        <f t="shared" si="13"/>
        <v>28.83</v>
      </c>
      <c r="K33" s="1">
        <f t="shared" si="14"/>
        <v>0</v>
      </c>
      <c r="L33" s="1">
        <f t="shared" si="15"/>
        <v>0</v>
      </c>
      <c r="M33" s="1"/>
      <c r="N33" s="1">
        <v>28.83</v>
      </c>
      <c r="O33" s="1"/>
      <c r="P33" s="167">
        <f t="shared" si="16"/>
        <v>8.1000000000000003E-2</v>
      </c>
      <c r="Q33" s="173"/>
      <c r="R33" s="173">
        <v>8.0600000000000005E-2</v>
      </c>
      <c r="S33" s="167">
        <f t="shared" si="17"/>
        <v>0</v>
      </c>
      <c r="X33">
        <v>0</v>
      </c>
      <c r="Z33">
        <v>0</v>
      </c>
    </row>
    <row r="34" spans="1:26" ht="35.1" customHeight="1" x14ac:dyDescent="0.25">
      <c r="A34" s="171"/>
      <c r="B34" s="168" t="s">
        <v>123</v>
      </c>
      <c r="C34" s="172" t="s">
        <v>140</v>
      </c>
      <c r="D34" s="168" t="s">
        <v>141</v>
      </c>
      <c r="E34" s="168" t="s">
        <v>128</v>
      </c>
      <c r="F34" s="169">
        <v>0.88</v>
      </c>
      <c r="G34" s="170"/>
      <c r="H34" s="170"/>
      <c r="I34" s="170">
        <f t="shared" si="12"/>
        <v>0</v>
      </c>
      <c r="J34" s="168">
        <f t="shared" si="13"/>
        <v>26.65</v>
      </c>
      <c r="K34" s="1">
        <f t="shared" si="14"/>
        <v>0</v>
      </c>
      <c r="L34" s="1">
        <f t="shared" si="15"/>
        <v>0</v>
      </c>
      <c r="M34" s="1"/>
      <c r="N34" s="1">
        <v>30.28</v>
      </c>
      <c r="O34" s="1"/>
      <c r="P34" s="167">
        <f t="shared" si="16"/>
        <v>0.25</v>
      </c>
      <c r="Q34" s="173"/>
      <c r="R34" s="173">
        <v>0.28460000000000002</v>
      </c>
      <c r="S34" s="167">
        <f t="shared" si="17"/>
        <v>0</v>
      </c>
      <c r="X34">
        <v>0</v>
      </c>
      <c r="Z34">
        <v>0</v>
      </c>
    </row>
    <row r="35" spans="1:26" ht="24.95" customHeight="1" x14ac:dyDescent="0.25">
      <c r="A35" s="171"/>
      <c r="B35" s="168" t="s">
        <v>142</v>
      </c>
      <c r="C35" s="172" t="s">
        <v>143</v>
      </c>
      <c r="D35" s="168" t="s">
        <v>144</v>
      </c>
      <c r="E35" s="168" t="s">
        <v>145</v>
      </c>
      <c r="F35" s="169">
        <v>10.199999999999999</v>
      </c>
      <c r="G35" s="170"/>
      <c r="H35" s="170"/>
      <c r="I35" s="170">
        <f t="shared" si="12"/>
        <v>0</v>
      </c>
      <c r="J35" s="168">
        <f t="shared" si="13"/>
        <v>63.14</v>
      </c>
      <c r="K35" s="1">
        <f t="shared" si="14"/>
        <v>0</v>
      </c>
      <c r="L35" s="1">
        <f t="shared" si="15"/>
        <v>0</v>
      </c>
      <c r="M35" s="1"/>
      <c r="N35" s="1">
        <v>6.19</v>
      </c>
      <c r="O35" s="1"/>
      <c r="P35" s="167">
        <f t="shared" si="16"/>
        <v>0</v>
      </c>
      <c r="Q35" s="173"/>
      <c r="R35" s="173">
        <v>0</v>
      </c>
      <c r="S35" s="167">
        <f t="shared" si="17"/>
        <v>0</v>
      </c>
      <c r="X35">
        <v>0</v>
      </c>
      <c r="Z35">
        <v>0</v>
      </c>
    </row>
    <row r="36" spans="1:26" ht="24.95" customHeight="1" x14ac:dyDescent="0.25">
      <c r="A36" s="171"/>
      <c r="B36" s="168" t="s">
        <v>146</v>
      </c>
      <c r="C36" s="172" t="s">
        <v>147</v>
      </c>
      <c r="D36" s="168" t="s">
        <v>148</v>
      </c>
      <c r="E36" s="168" t="s">
        <v>103</v>
      </c>
      <c r="F36" s="169">
        <v>0.28199999999999997</v>
      </c>
      <c r="G36" s="170"/>
      <c r="H36" s="170"/>
      <c r="I36" s="170">
        <f t="shared" si="12"/>
        <v>0</v>
      </c>
      <c r="J36" s="168">
        <f t="shared" si="13"/>
        <v>29.14</v>
      </c>
      <c r="K36" s="1">
        <f t="shared" si="14"/>
        <v>0</v>
      </c>
      <c r="L36" s="1">
        <f t="shared" si="15"/>
        <v>0</v>
      </c>
      <c r="M36" s="1"/>
      <c r="N36" s="1">
        <v>103.33</v>
      </c>
      <c r="O36" s="1"/>
      <c r="P36" s="167">
        <f t="shared" si="16"/>
        <v>0.34399999999999997</v>
      </c>
      <c r="Q36" s="173"/>
      <c r="R36" s="173">
        <v>1.2185322000000001</v>
      </c>
      <c r="S36" s="167">
        <f t="shared" si="17"/>
        <v>0</v>
      </c>
      <c r="X36">
        <v>0</v>
      </c>
      <c r="Z36">
        <v>0</v>
      </c>
    </row>
    <row r="37" spans="1:26" ht="24.95" customHeight="1" x14ac:dyDescent="0.25">
      <c r="A37" s="171"/>
      <c r="B37" s="168" t="s">
        <v>146</v>
      </c>
      <c r="C37" s="172" t="s">
        <v>149</v>
      </c>
      <c r="D37" s="168" t="s">
        <v>150</v>
      </c>
      <c r="E37" s="168" t="s">
        <v>103</v>
      </c>
      <c r="F37" s="169">
        <v>0.8175</v>
      </c>
      <c r="G37" s="170"/>
      <c r="H37" s="170"/>
      <c r="I37" s="170">
        <f t="shared" si="12"/>
        <v>0</v>
      </c>
      <c r="J37" s="168">
        <f t="shared" si="13"/>
        <v>81.17</v>
      </c>
      <c r="K37" s="1">
        <f t="shared" si="14"/>
        <v>0</v>
      </c>
      <c r="L37" s="1">
        <f t="shared" si="15"/>
        <v>0</v>
      </c>
      <c r="M37" s="1"/>
      <c r="N37" s="1">
        <v>99.29</v>
      </c>
      <c r="O37" s="1"/>
      <c r="P37" s="167">
        <f t="shared" si="16"/>
        <v>0.99399999999999999</v>
      </c>
      <c r="Q37" s="173"/>
      <c r="R37" s="173">
        <v>1.215809304</v>
      </c>
      <c r="S37" s="167">
        <f t="shared" si="17"/>
        <v>0</v>
      </c>
      <c r="X37">
        <v>0</v>
      </c>
      <c r="Z37">
        <v>0</v>
      </c>
    </row>
    <row r="38" spans="1:26" ht="24.95" customHeight="1" x14ac:dyDescent="0.25">
      <c r="A38" s="171"/>
      <c r="B38" s="168" t="s">
        <v>146</v>
      </c>
      <c r="C38" s="172" t="s">
        <v>151</v>
      </c>
      <c r="D38" s="168" t="s">
        <v>152</v>
      </c>
      <c r="E38" s="168" t="s">
        <v>103</v>
      </c>
      <c r="F38" s="169">
        <v>1.4426700000000001</v>
      </c>
      <c r="G38" s="170"/>
      <c r="H38" s="170"/>
      <c r="I38" s="170">
        <f t="shared" si="12"/>
        <v>0</v>
      </c>
      <c r="J38" s="168">
        <f t="shared" si="13"/>
        <v>43.93</v>
      </c>
      <c r="K38" s="1">
        <f t="shared" si="14"/>
        <v>0</v>
      </c>
      <c r="L38" s="1">
        <f t="shared" si="15"/>
        <v>0</v>
      </c>
      <c r="M38" s="1"/>
      <c r="N38" s="1">
        <v>30.45</v>
      </c>
      <c r="O38" s="1"/>
      <c r="P38" s="167">
        <f t="shared" si="16"/>
        <v>0.309</v>
      </c>
      <c r="Q38" s="173"/>
      <c r="R38" s="173">
        <v>0.21432000000000001</v>
      </c>
      <c r="S38" s="167">
        <f t="shared" si="17"/>
        <v>0</v>
      </c>
      <c r="X38">
        <v>0</v>
      </c>
      <c r="Z38">
        <v>0</v>
      </c>
    </row>
    <row r="39" spans="1:26" ht="24.95" customHeight="1" x14ac:dyDescent="0.25">
      <c r="A39" s="171"/>
      <c r="B39" s="168" t="s">
        <v>146</v>
      </c>
      <c r="C39" s="172" t="s">
        <v>153</v>
      </c>
      <c r="D39" s="168" t="s">
        <v>154</v>
      </c>
      <c r="E39" s="168" t="s">
        <v>128</v>
      </c>
      <c r="F39" s="169">
        <v>1.2</v>
      </c>
      <c r="G39" s="170"/>
      <c r="H39" s="170"/>
      <c r="I39" s="170">
        <f t="shared" si="12"/>
        <v>0</v>
      </c>
      <c r="J39" s="168">
        <f t="shared" si="13"/>
        <v>39.950000000000003</v>
      </c>
      <c r="K39" s="1">
        <f t="shared" si="14"/>
        <v>0</v>
      </c>
      <c r="L39" s="1">
        <f t="shared" si="15"/>
        <v>0</v>
      </c>
      <c r="M39" s="1"/>
      <c r="N39" s="1">
        <v>33.29</v>
      </c>
      <c r="O39" s="1"/>
      <c r="P39" s="167">
        <f t="shared" si="16"/>
        <v>0.35599999999999998</v>
      </c>
      <c r="Q39" s="173"/>
      <c r="R39" s="173">
        <v>0.29702000000000001</v>
      </c>
      <c r="S39" s="167">
        <f t="shared" si="17"/>
        <v>0</v>
      </c>
      <c r="X39">
        <v>0</v>
      </c>
      <c r="Z39">
        <v>0</v>
      </c>
    </row>
    <row r="40" spans="1:26" ht="24.95" customHeight="1" x14ac:dyDescent="0.25">
      <c r="A40" s="171"/>
      <c r="B40" s="168" t="s">
        <v>146</v>
      </c>
      <c r="C40" s="172" t="s">
        <v>155</v>
      </c>
      <c r="D40" s="168" t="s">
        <v>156</v>
      </c>
      <c r="E40" s="168" t="s">
        <v>128</v>
      </c>
      <c r="F40" s="169">
        <v>2.66</v>
      </c>
      <c r="G40" s="170"/>
      <c r="H40" s="170"/>
      <c r="I40" s="170">
        <f t="shared" si="12"/>
        <v>0</v>
      </c>
      <c r="J40" s="168">
        <f t="shared" si="13"/>
        <v>140.32</v>
      </c>
      <c r="K40" s="1">
        <f t="shared" si="14"/>
        <v>0</v>
      </c>
      <c r="L40" s="1">
        <f t="shared" si="15"/>
        <v>0</v>
      </c>
      <c r="M40" s="1"/>
      <c r="N40" s="1">
        <v>52.75</v>
      </c>
      <c r="O40" s="1"/>
      <c r="P40" s="167">
        <f t="shared" si="16"/>
        <v>1.3420000000000001</v>
      </c>
      <c r="Q40" s="173"/>
      <c r="R40" s="173">
        <v>0.50441000000000003</v>
      </c>
      <c r="S40" s="167">
        <f t="shared" si="17"/>
        <v>0</v>
      </c>
      <c r="X40">
        <v>0</v>
      </c>
      <c r="Z40">
        <v>0</v>
      </c>
    </row>
    <row r="41" spans="1:26" x14ac:dyDescent="0.25">
      <c r="A41" s="156"/>
      <c r="B41" s="156"/>
      <c r="C41" s="156"/>
      <c r="D41" s="156" t="s">
        <v>69</v>
      </c>
      <c r="E41" s="156"/>
      <c r="F41" s="167"/>
      <c r="G41" s="159">
        <f>ROUND((SUM(L31:L40))/1,2)</f>
        <v>0</v>
      </c>
      <c r="H41" s="159">
        <f>ROUND((SUM(M31:M40))/1,2)</f>
        <v>0</v>
      </c>
      <c r="I41" s="159">
        <f>ROUND((SUM(I31:I40))/1,2)</f>
        <v>0</v>
      </c>
      <c r="J41" s="156"/>
      <c r="K41" s="156"/>
      <c r="L41" s="156">
        <f>ROUND((SUM(L31:L40))/1,2)</f>
        <v>0</v>
      </c>
      <c r="M41" s="156">
        <f>ROUND((SUM(M31:M40))/1,2)</f>
        <v>0</v>
      </c>
      <c r="N41" s="156"/>
      <c r="O41" s="156"/>
      <c r="P41" s="174">
        <f>ROUND((SUM(P31:P40))/1,2)</f>
        <v>3.74</v>
      </c>
      <c r="Q41" s="153"/>
      <c r="R41" s="153"/>
      <c r="S41" s="174">
        <f>ROUND((SUM(S31:S40))/1,2)</f>
        <v>0</v>
      </c>
      <c r="T41" s="153"/>
      <c r="U41" s="153"/>
      <c r="V41" s="153"/>
      <c r="W41" s="153"/>
      <c r="X41" s="153"/>
      <c r="Y41" s="153"/>
      <c r="Z41" s="153"/>
    </row>
    <row r="42" spans="1:26" x14ac:dyDescent="0.25">
      <c r="A42" s="1"/>
      <c r="B42" s="1"/>
      <c r="C42" s="1"/>
      <c r="D42" s="1"/>
      <c r="E42" s="1"/>
      <c r="F42" s="163"/>
      <c r="G42" s="149"/>
      <c r="H42" s="149"/>
      <c r="I42" s="149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6"/>
      <c r="B43" s="156"/>
      <c r="C43" s="156"/>
      <c r="D43" s="156" t="s">
        <v>70</v>
      </c>
      <c r="E43" s="156"/>
      <c r="F43" s="16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3"/>
      <c r="R43" s="153"/>
      <c r="S43" s="156"/>
      <c r="T43" s="153"/>
      <c r="U43" s="153"/>
      <c r="V43" s="153"/>
      <c r="W43" s="153"/>
      <c r="X43" s="153"/>
      <c r="Y43" s="153"/>
      <c r="Z43" s="153"/>
    </row>
    <row r="44" spans="1:26" ht="24.95" customHeight="1" x14ac:dyDescent="0.25">
      <c r="A44" s="171"/>
      <c r="B44" s="168" t="s">
        <v>157</v>
      </c>
      <c r="C44" s="172" t="s">
        <v>158</v>
      </c>
      <c r="D44" s="168" t="s">
        <v>159</v>
      </c>
      <c r="E44" s="168" t="s">
        <v>138</v>
      </c>
      <c r="F44" s="169">
        <v>1</v>
      </c>
      <c r="G44" s="170"/>
      <c r="H44" s="170"/>
      <c r="I44" s="170">
        <f>ROUND(F44*(G44+H44),2)</f>
        <v>0</v>
      </c>
      <c r="J44" s="168">
        <f>ROUND(F44*(N44),2)</f>
        <v>26.79</v>
      </c>
      <c r="K44" s="1">
        <f>ROUND(F44*(O44),2)</f>
        <v>0</v>
      </c>
      <c r="L44" s="1">
        <f>ROUND(F44*(G44+H44),2)</f>
        <v>0</v>
      </c>
      <c r="M44" s="1"/>
      <c r="N44" s="1">
        <v>26.79</v>
      </c>
      <c r="O44" s="1"/>
      <c r="P44" s="167">
        <f>ROUND(F44*(R44),3)</f>
        <v>0.01</v>
      </c>
      <c r="Q44" s="173"/>
      <c r="R44" s="173">
        <v>9.6699999999999998E-3</v>
      </c>
      <c r="S44" s="167">
        <f>ROUND(F44*(X44),3)</f>
        <v>0</v>
      </c>
      <c r="X44">
        <v>0</v>
      </c>
      <c r="Z44">
        <v>0</v>
      </c>
    </row>
    <row r="45" spans="1:26" ht="24.95" customHeight="1" x14ac:dyDescent="0.25">
      <c r="A45" s="171"/>
      <c r="B45" s="168" t="s">
        <v>160</v>
      </c>
      <c r="C45" s="172" t="s">
        <v>161</v>
      </c>
      <c r="D45" s="168" t="s">
        <v>162</v>
      </c>
      <c r="E45" s="168" t="s">
        <v>128</v>
      </c>
      <c r="F45" s="169">
        <v>27.675000000000001</v>
      </c>
      <c r="G45" s="170"/>
      <c r="H45" s="170"/>
      <c r="I45" s="170">
        <f>ROUND(F45*(G45+H45),2)</f>
        <v>0</v>
      </c>
      <c r="J45" s="168">
        <f>ROUND(F45*(N45),2)</f>
        <v>26.57</v>
      </c>
      <c r="K45" s="1">
        <f>ROUND(F45*(O45),2)</f>
        <v>0</v>
      </c>
      <c r="L45" s="1">
        <f>ROUND(F45*(G45+H45),2)</f>
        <v>0</v>
      </c>
      <c r="M45" s="1"/>
      <c r="N45" s="1">
        <v>0.96</v>
      </c>
      <c r="O45" s="1"/>
      <c r="P45" s="167">
        <f>ROUND(F45*(R45),3)</f>
        <v>8.0000000000000002E-3</v>
      </c>
      <c r="Q45" s="173"/>
      <c r="R45" s="173">
        <v>2.786E-4</v>
      </c>
      <c r="S45" s="167">
        <f>ROUND(F45*(X45),3)</f>
        <v>0</v>
      </c>
      <c r="X45">
        <v>0</v>
      </c>
      <c r="Z45">
        <v>0</v>
      </c>
    </row>
    <row r="46" spans="1:26" ht="24.95" customHeight="1" x14ac:dyDescent="0.25">
      <c r="A46" s="171"/>
      <c r="B46" s="168" t="s">
        <v>163</v>
      </c>
      <c r="C46" s="172" t="s">
        <v>164</v>
      </c>
      <c r="D46" s="168" t="s">
        <v>165</v>
      </c>
      <c r="E46" s="168" t="s">
        <v>138</v>
      </c>
      <c r="F46" s="169">
        <v>1</v>
      </c>
      <c r="G46" s="170"/>
      <c r="H46" s="170"/>
      <c r="I46" s="170">
        <f>ROUND(F46*(G46+H46),2)</f>
        <v>0</v>
      </c>
      <c r="J46" s="168">
        <f>ROUND(F46*(N46),2)</f>
        <v>206.16</v>
      </c>
      <c r="K46" s="1">
        <f>ROUND(F46*(O46),2)</f>
        <v>0</v>
      </c>
      <c r="L46" s="1"/>
      <c r="M46" s="1">
        <f>ROUND(F46*(G46+H46),2)</f>
        <v>0</v>
      </c>
      <c r="N46" s="1">
        <v>206.16</v>
      </c>
      <c r="O46" s="1"/>
      <c r="P46" s="167">
        <f>ROUND(F46*(R46),3)</f>
        <v>1.4999999999999999E-2</v>
      </c>
      <c r="Q46" s="173"/>
      <c r="R46" s="173">
        <v>1.4999999999999999E-2</v>
      </c>
      <c r="S46" s="167">
        <f>ROUND(F46*(X46),3)</f>
        <v>0</v>
      </c>
      <c r="X46">
        <v>0</v>
      </c>
      <c r="Z46">
        <v>0</v>
      </c>
    </row>
    <row r="47" spans="1:26" ht="24.95" customHeight="1" x14ac:dyDescent="0.25">
      <c r="A47" s="171"/>
      <c r="B47" s="168" t="s">
        <v>163</v>
      </c>
      <c r="C47" s="172" t="s">
        <v>166</v>
      </c>
      <c r="D47" s="168" t="s">
        <v>167</v>
      </c>
      <c r="E47" s="168" t="s">
        <v>128</v>
      </c>
      <c r="F47" s="169">
        <v>33.21</v>
      </c>
      <c r="G47" s="170"/>
      <c r="H47" s="170"/>
      <c r="I47" s="170">
        <f>ROUND(F47*(G47+H47),2)</f>
        <v>0</v>
      </c>
      <c r="J47" s="168">
        <f>ROUND(F47*(N47),2)</f>
        <v>29.89</v>
      </c>
      <c r="K47" s="1">
        <f>ROUND(F47*(O47),2)</f>
        <v>0</v>
      </c>
      <c r="L47" s="1"/>
      <c r="M47" s="1">
        <f>ROUND(F47*(G47+H47),2)</f>
        <v>0</v>
      </c>
      <c r="N47" s="1">
        <v>0.9</v>
      </c>
      <c r="O47" s="1"/>
      <c r="P47" s="167">
        <f>ROUND(F47*(R47),3)</f>
        <v>1.2999999999999999E-2</v>
      </c>
      <c r="Q47" s="173"/>
      <c r="R47" s="173">
        <v>4.0000000000000002E-4</v>
      </c>
      <c r="S47" s="167">
        <f>ROUND(F47*(X47),3)</f>
        <v>0</v>
      </c>
      <c r="X47">
        <v>0</v>
      </c>
      <c r="Z47">
        <v>0</v>
      </c>
    </row>
    <row r="48" spans="1:26" x14ac:dyDescent="0.25">
      <c r="A48" s="156"/>
      <c r="B48" s="156"/>
      <c r="C48" s="156"/>
      <c r="D48" s="156" t="s">
        <v>70</v>
      </c>
      <c r="E48" s="156"/>
      <c r="F48" s="167"/>
      <c r="G48" s="159">
        <f>ROUND((SUM(L43:L47))/1,2)</f>
        <v>0</v>
      </c>
      <c r="H48" s="159">
        <f>ROUND((SUM(M43:M47))/1,2)</f>
        <v>0</v>
      </c>
      <c r="I48" s="159">
        <f>ROUND((SUM(I43:I47))/1,2)</f>
        <v>0</v>
      </c>
      <c r="J48" s="156"/>
      <c r="K48" s="156"/>
      <c r="L48" s="156">
        <f>ROUND((SUM(L43:L47))/1,2)</f>
        <v>0</v>
      </c>
      <c r="M48" s="156">
        <f>ROUND((SUM(M43:M47))/1,2)</f>
        <v>0</v>
      </c>
      <c r="N48" s="156"/>
      <c r="O48" s="156"/>
      <c r="P48" s="174">
        <f>ROUND((SUM(P43:P47))/1,2)</f>
        <v>0.05</v>
      </c>
      <c r="Q48" s="153"/>
      <c r="R48" s="153"/>
      <c r="S48" s="174">
        <f>ROUND((SUM(S43:S47))/1,2)</f>
        <v>0</v>
      </c>
      <c r="T48" s="153"/>
      <c r="U48" s="153"/>
      <c r="V48" s="153"/>
      <c r="W48" s="153"/>
      <c r="X48" s="153"/>
      <c r="Y48" s="153"/>
      <c r="Z48" s="153"/>
    </row>
    <row r="49" spans="1:26" x14ac:dyDescent="0.25">
      <c r="A49" s="1"/>
      <c r="B49" s="1"/>
      <c r="C49" s="1"/>
      <c r="D49" s="1"/>
      <c r="E49" s="1"/>
      <c r="F49" s="163"/>
      <c r="G49" s="149"/>
      <c r="H49" s="149"/>
      <c r="I49" s="149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6"/>
      <c r="B50" s="156"/>
      <c r="C50" s="156"/>
      <c r="D50" s="156" t="s">
        <v>71</v>
      </c>
      <c r="E50" s="156"/>
      <c r="F50" s="167"/>
      <c r="G50" s="157"/>
      <c r="H50" s="157"/>
      <c r="I50" s="157"/>
      <c r="J50" s="156"/>
      <c r="K50" s="156"/>
      <c r="L50" s="156"/>
      <c r="M50" s="156"/>
      <c r="N50" s="156"/>
      <c r="O50" s="156"/>
      <c r="P50" s="156"/>
      <c r="Q50" s="153"/>
      <c r="R50" s="153"/>
      <c r="S50" s="156"/>
      <c r="T50" s="153"/>
      <c r="U50" s="153"/>
      <c r="V50" s="153"/>
      <c r="W50" s="153"/>
      <c r="X50" s="153"/>
      <c r="Y50" s="153"/>
      <c r="Z50" s="153"/>
    </row>
    <row r="51" spans="1:26" ht="24.95" customHeight="1" x14ac:dyDescent="0.25">
      <c r="A51" s="171"/>
      <c r="B51" s="168" t="s">
        <v>168</v>
      </c>
      <c r="C51" s="172" t="s">
        <v>169</v>
      </c>
      <c r="D51" s="168" t="s">
        <v>170</v>
      </c>
      <c r="E51" s="168" t="s">
        <v>128</v>
      </c>
      <c r="F51" s="169">
        <v>27.675000000000001</v>
      </c>
      <c r="G51" s="170"/>
      <c r="H51" s="170"/>
      <c r="I51" s="170">
        <f>ROUND(F51*(G51+H51),2)</f>
        <v>0</v>
      </c>
      <c r="J51" s="168">
        <f>ROUND(F51*(N51),2)</f>
        <v>128.41</v>
      </c>
      <c r="K51" s="1">
        <f>ROUND(F51*(O51),2)</f>
        <v>0</v>
      </c>
      <c r="L51" s="1">
        <f>ROUND(F51*(G51+H51),2)</f>
        <v>0</v>
      </c>
      <c r="M51" s="1"/>
      <c r="N51" s="1">
        <v>4.6399999999999997</v>
      </c>
      <c r="O51" s="1"/>
      <c r="P51" s="167">
        <f>ROUND(F51*(R51),3)</f>
        <v>10.262</v>
      </c>
      <c r="Q51" s="173"/>
      <c r="R51" s="173">
        <v>0.37080000000000002</v>
      </c>
      <c r="S51" s="167">
        <f>ROUND(F51*(X51),3)</f>
        <v>0</v>
      </c>
      <c r="X51">
        <v>0</v>
      </c>
      <c r="Z51">
        <v>0</v>
      </c>
    </row>
    <row r="52" spans="1:26" ht="24.95" customHeight="1" x14ac:dyDescent="0.25">
      <c r="A52" s="171"/>
      <c r="B52" s="168" t="s">
        <v>168</v>
      </c>
      <c r="C52" s="172" t="s">
        <v>171</v>
      </c>
      <c r="D52" s="168" t="s">
        <v>172</v>
      </c>
      <c r="E52" s="168" t="s">
        <v>128</v>
      </c>
      <c r="F52" s="169">
        <v>27.675000000000001</v>
      </c>
      <c r="G52" s="170"/>
      <c r="H52" s="170"/>
      <c r="I52" s="170">
        <f>ROUND(F52*(G52+H52),2)</f>
        <v>0</v>
      </c>
      <c r="J52" s="168">
        <f>ROUND(F52*(N52),2)</f>
        <v>335.42</v>
      </c>
      <c r="K52" s="1">
        <f>ROUND(F52*(O52),2)</f>
        <v>0</v>
      </c>
      <c r="L52" s="1">
        <f>ROUND(F52*(G52+H52),2)</f>
        <v>0</v>
      </c>
      <c r="M52" s="1"/>
      <c r="N52" s="1">
        <v>12.12</v>
      </c>
      <c r="O52" s="1"/>
      <c r="P52" s="167">
        <f>ROUND(F52*(R52),3)</f>
        <v>3.1</v>
      </c>
      <c r="Q52" s="173"/>
      <c r="R52" s="173">
        <v>0.112</v>
      </c>
      <c r="S52" s="167">
        <f>ROUND(F52*(X52),3)</f>
        <v>0</v>
      </c>
      <c r="X52">
        <v>0</v>
      </c>
      <c r="Z52">
        <v>0</v>
      </c>
    </row>
    <row r="53" spans="1:26" ht="24.95" customHeight="1" x14ac:dyDescent="0.25">
      <c r="A53" s="171"/>
      <c r="B53" s="168" t="s">
        <v>168</v>
      </c>
      <c r="C53" s="172" t="s">
        <v>173</v>
      </c>
      <c r="D53" s="168" t="s">
        <v>174</v>
      </c>
      <c r="E53" s="168" t="s">
        <v>145</v>
      </c>
      <c r="F53" s="169">
        <v>3.1</v>
      </c>
      <c r="G53" s="170"/>
      <c r="H53" s="170"/>
      <c r="I53" s="170">
        <f>ROUND(F53*(G53+H53),2)</f>
        <v>0</v>
      </c>
      <c r="J53" s="168">
        <f>ROUND(F53*(N53),2)</f>
        <v>31.9</v>
      </c>
      <c r="K53" s="1">
        <f>ROUND(F53*(O53),2)</f>
        <v>0</v>
      </c>
      <c r="L53" s="1">
        <f>ROUND(F53*(G53+H53),2)</f>
        <v>0</v>
      </c>
      <c r="M53" s="1"/>
      <c r="N53" s="1">
        <v>10.29</v>
      </c>
      <c r="O53" s="1"/>
      <c r="P53" s="167">
        <f>ROUND(F53*(R53),3)</f>
        <v>0.626</v>
      </c>
      <c r="Q53" s="173"/>
      <c r="R53" s="173">
        <v>0.20199</v>
      </c>
      <c r="S53" s="167">
        <f>ROUND(F53*(X53),3)</f>
        <v>0</v>
      </c>
      <c r="X53">
        <v>0</v>
      </c>
      <c r="Z53">
        <v>0</v>
      </c>
    </row>
    <row r="54" spans="1:26" ht="24.95" customHeight="1" x14ac:dyDescent="0.25">
      <c r="A54" s="171"/>
      <c r="B54" s="168" t="s">
        <v>175</v>
      </c>
      <c r="C54" s="172" t="s">
        <v>176</v>
      </c>
      <c r="D54" s="168" t="s">
        <v>177</v>
      </c>
      <c r="E54" s="168" t="s">
        <v>178</v>
      </c>
      <c r="F54" s="169">
        <v>27.951750000000001</v>
      </c>
      <c r="G54" s="170"/>
      <c r="H54" s="170"/>
      <c r="I54" s="170">
        <f>ROUND(F54*(G54+H54),2)</f>
        <v>0</v>
      </c>
      <c r="J54" s="168">
        <f>ROUND(F54*(N54),2)</f>
        <v>342.97</v>
      </c>
      <c r="K54" s="1">
        <f>ROUND(F54*(O54),2)</f>
        <v>0</v>
      </c>
      <c r="L54" s="1"/>
      <c r="M54" s="1">
        <f>ROUND(F54*(G54+H54),2)</f>
        <v>0</v>
      </c>
      <c r="N54" s="1">
        <v>12.27</v>
      </c>
      <c r="O54" s="1"/>
      <c r="P54" s="167">
        <f>ROUND(F54*(R54),3)</f>
        <v>0</v>
      </c>
      <c r="Q54" s="173"/>
      <c r="R54" s="173">
        <v>0</v>
      </c>
      <c r="S54" s="167">
        <f>ROUND(F54*(X54),3)</f>
        <v>0</v>
      </c>
      <c r="X54">
        <v>0</v>
      </c>
      <c r="Z54">
        <v>0</v>
      </c>
    </row>
    <row r="55" spans="1:26" ht="24.95" customHeight="1" x14ac:dyDescent="0.25">
      <c r="A55" s="171"/>
      <c r="B55" s="168" t="s">
        <v>179</v>
      </c>
      <c r="C55" s="172" t="s">
        <v>180</v>
      </c>
      <c r="D55" s="168" t="s">
        <v>181</v>
      </c>
      <c r="E55" s="168" t="s">
        <v>145</v>
      </c>
      <c r="F55" s="169">
        <v>3.1</v>
      </c>
      <c r="G55" s="170"/>
      <c r="H55" s="170"/>
      <c r="I55" s="170">
        <f>ROUND(F55*(G55+H55),2)</f>
        <v>0</v>
      </c>
      <c r="J55" s="168">
        <f>ROUND(F55*(N55),2)</f>
        <v>148.15</v>
      </c>
      <c r="K55" s="1">
        <f>ROUND(F55*(O55),2)</f>
        <v>0</v>
      </c>
      <c r="L55" s="1"/>
      <c r="M55" s="1">
        <f>ROUND(F55*(G55+H55),2)</f>
        <v>0</v>
      </c>
      <c r="N55" s="1">
        <v>47.79</v>
      </c>
      <c r="O55" s="1"/>
      <c r="P55" s="167">
        <f>ROUND(F55*(R55),3)</f>
        <v>5.1999999999999998E-2</v>
      </c>
      <c r="Q55" s="173"/>
      <c r="R55" s="173">
        <v>1.6840000000000001E-2</v>
      </c>
      <c r="S55" s="167">
        <f>ROUND(F55*(X55),3)</f>
        <v>0</v>
      </c>
      <c r="X55">
        <v>0</v>
      </c>
      <c r="Z55">
        <v>0</v>
      </c>
    </row>
    <row r="56" spans="1:26" x14ac:dyDescent="0.25">
      <c r="A56" s="156"/>
      <c r="B56" s="156"/>
      <c r="C56" s="156"/>
      <c r="D56" s="156" t="s">
        <v>71</v>
      </c>
      <c r="E56" s="156"/>
      <c r="F56" s="167"/>
      <c r="G56" s="159">
        <f>ROUND((SUM(L50:L55))/1,2)</f>
        <v>0</v>
      </c>
      <c r="H56" s="159">
        <f>ROUND((SUM(M50:M55))/1,2)</f>
        <v>0</v>
      </c>
      <c r="I56" s="159">
        <f>ROUND((SUM(I50:I55))/1,2)</f>
        <v>0</v>
      </c>
      <c r="J56" s="156"/>
      <c r="K56" s="156"/>
      <c r="L56" s="156">
        <f>ROUND((SUM(L50:L55))/1,2)</f>
        <v>0</v>
      </c>
      <c r="M56" s="156">
        <f>ROUND((SUM(M50:M55))/1,2)</f>
        <v>0</v>
      </c>
      <c r="N56" s="156"/>
      <c r="O56" s="156"/>
      <c r="P56" s="174">
        <f>ROUND((SUM(P50:P55))/1,2)</f>
        <v>14.04</v>
      </c>
      <c r="Q56" s="153"/>
      <c r="R56" s="153"/>
      <c r="S56" s="174">
        <f>ROUND((SUM(S50:S55))/1,2)</f>
        <v>0</v>
      </c>
      <c r="T56" s="153"/>
      <c r="U56" s="153"/>
      <c r="V56" s="153"/>
      <c r="W56" s="153"/>
      <c r="X56" s="153"/>
      <c r="Y56" s="153"/>
      <c r="Z56" s="153"/>
    </row>
    <row r="57" spans="1:26" x14ac:dyDescent="0.25">
      <c r="A57" s="1"/>
      <c r="B57" s="1"/>
      <c r="C57" s="1"/>
      <c r="D57" s="1"/>
      <c r="E57" s="1"/>
      <c r="F57" s="163"/>
      <c r="G57" s="149"/>
      <c r="H57" s="149"/>
      <c r="I57" s="149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6"/>
      <c r="B58" s="156"/>
      <c r="C58" s="156"/>
      <c r="D58" s="156" t="s">
        <v>72</v>
      </c>
      <c r="E58" s="156"/>
      <c r="F58" s="16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3"/>
      <c r="R58" s="153"/>
      <c r="S58" s="156"/>
      <c r="T58" s="153"/>
      <c r="U58" s="153"/>
      <c r="V58" s="153"/>
      <c r="W58" s="153"/>
      <c r="X58" s="153"/>
      <c r="Y58" s="153"/>
      <c r="Z58" s="153"/>
    </row>
    <row r="59" spans="1:26" ht="24.95" customHeight="1" x14ac:dyDescent="0.25">
      <c r="A59" s="171"/>
      <c r="B59" s="168" t="s">
        <v>123</v>
      </c>
      <c r="C59" s="172" t="s">
        <v>182</v>
      </c>
      <c r="D59" s="168" t="s">
        <v>183</v>
      </c>
      <c r="E59" s="168" t="s">
        <v>128</v>
      </c>
      <c r="F59" s="169">
        <v>74.1785</v>
      </c>
      <c r="G59" s="170"/>
      <c r="H59" s="170"/>
      <c r="I59" s="170">
        <f t="shared" ref="I59:I89" si="18">ROUND(F59*(G59+H59),2)</f>
        <v>0</v>
      </c>
      <c r="J59" s="168">
        <f t="shared" ref="J59:J89" si="19">ROUND(F59*(N59),2)</f>
        <v>18.54</v>
      </c>
      <c r="K59" s="1">
        <f t="shared" ref="K59:K89" si="20">ROUND(F59*(O59),2)</f>
        <v>0</v>
      </c>
      <c r="L59" s="1">
        <f t="shared" ref="L59:L86" si="21">ROUND(F59*(G59+H59),2)</f>
        <v>0</v>
      </c>
      <c r="M59" s="1"/>
      <c r="N59" s="1">
        <v>0.25</v>
      </c>
      <c r="O59" s="1"/>
      <c r="P59" s="167">
        <f t="shared" ref="P59:P89" si="22">ROUND(F59*(R59),3)</f>
        <v>7.0000000000000001E-3</v>
      </c>
      <c r="Q59" s="173"/>
      <c r="R59" s="173">
        <v>1E-4</v>
      </c>
      <c r="S59" s="167">
        <f t="shared" ref="S59:S89" si="23">ROUND(F59*(X59),3)</f>
        <v>0</v>
      </c>
      <c r="X59">
        <v>0</v>
      </c>
      <c r="Z59">
        <v>0</v>
      </c>
    </row>
    <row r="60" spans="1:26" ht="24.95" customHeight="1" x14ac:dyDescent="0.25">
      <c r="A60" s="171"/>
      <c r="B60" s="168" t="s">
        <v>123</v>
      </c>
      <c r="C60" s="172" t="s">
        <v>184</v>
      </c>
      <c r="D60" s="168" t="s">
        <v>185</v>
      </c>
      <c r="E60" s="168" t="s">
        <v>128</v>
      </c>
      <c r="F60" s="169">
        <v>74.177999999999997</v>
      </c>
      <c r="G60" s="170"/>
      <c r="H60" s="170"/>
      <c r="I60" s="170">
        <f t="shared" si="18"/>
        <v>0</v>
      </c>
      <c r="J60" s="168">
        <f t="shared" si="19"/>
        <v>528.89</v>
      </c>
      <c r="K60" s="1">
        <f t="shared" si="20"/>
        <v>0</v>
      </c>
      <c r="L60" s="1">
        <f t="shared" si="21"/>
        <v>0</v>
      </c>
      <c r="M60" s="1"/>
      <c r="N60" s="1">
        <v>7.13</v>
      </c>
      <c r="O60" s="1"/>
      <c r="P60" s="167">
        <f t="shared" si="22"/>
        <v>3.5379999999999998</v>
      </c>
      <c r="Q60" s="173"/>
      <c r="R60" s="173">
        <v>4.7699999999999999E-2</v>
      </c>
      <c r="S60" s="167">
        <f t="shared" si="23"/>
        <v>0</v>
      </c>
      <c r="X60">
        <v>0</v>
      </c>
      <c r="Z60">
        <v>0</v>
      </c>
    </row>
    <row r="61" spans="1:26" ht="24.95" customHeight="1" x14ac:dyDescent="0.25">
      <c r="A61" s="171"/>
      <c r="B61" s="168" t="s">
        <v>123</v>
      </c>
      <c r="C61" s="172" t="s">
        <v>186</v>
      </c>
      <c r="D61" s="168" t="s">
        <v>187</v>
      </c>
      <c r="E61" s="168" t="s">
        <v>128</v>
      </c>
      <c r="F61" s="169">
        <v>7.0247999999999999</v>
      </c>
      <c r="G61" s="170"/>
      <c r="H61" s="170"/>
      <c r="I61" s="170">
        <f t="shared" si="18"/>
        <v>0</v>
      </c>
      <c r="J61" s="168">
        <f t="shared" si="19"/>
        <v>30.49</v>
      </c>
      <c r="K61" s="1">
        <f t="shared" si="20"/>
        <v>0</v>
      </c>
      <c r="L61" s="1">
        <f t="shared" si="21"/>
        <v>0</v>
      </c>
      <c r="M61" s="1"/>
      <c r="N61" s="1">
        <v>4.34</v>
      </c>
      <c r="O61" s="1"/>
      <c r="P61" s="167">
        <f t="shared" si="22"/>
        <v>1.4E-2</v>
      </c>
      <c r="Q61" s="173"/>
      <c r="R61" s="173">
        <v>1.9599999999999999E-3</v>
      </c>
      <c r="S61" s="167">
        <f t="shared" si="23"/>
        <v>0</v>
      </c>
      <c r="X61">
        <v>0</v>
      </c>
      <c r="Z61">
        <v>0</v>
      </c>
    </row>
    <row r="62" spans="1:26" ht="24.95" customHeight="1" x14ac:dyDescent="0.25">
      <c r="A62" s="171"/>
      <c r="B62" s="168" t="s">
        <v>123</v>
      </c>
      <c r="C62" s="172" t="s">
        <v>188</v>
      </c>
      <c r="D62" s="168" t="s">
        <v>189</v>
      </c>
      <c r="E62" s="168" t="s">
        <v>128</v>
      </c>
      <c r="F62" s="169">
        <v>34.04</v>
      </c>
      <c r="G62" s="170"/>
      <c r="H62" s="170"/>
      <c r="I62" s="170">
        <f t="shared" si="18"/>
        <v>0</v>
      </c>
      <c r="J62" s="168">
        <f t="shared" si="19"/>
        <v>39.15</v>
      </c>
      <c r="K62" s="1">
        <f t="shared" si="20"/>
        <v>0</v>
      </c>
      <c r="L62" s="1">
        <f t="shared" si="21"/>
        <v>0</v>
      </c>
      <c r="M62" s="1"/>
      <c r="N62" s="1">
        <v>1.1499999999999999</v>
      </c>
      <c r="O62" s="1"/>
      <c r="P62" s="167">
        <f t="shared" si="22"/>
        <v>3.0000000000000001E-3</v>
      </c>
      <c r="Q62" s="173"/>
      <c r="R62" s="173">
        <v>1E-4</v>
      </c>
      <c r="S62" s="167">
        <f t="shared" si="23"/>
        <v>0</v>
      </c>
      <c r="X62">
        <v>0</v>
      </c>
      <c r="Z62">
        <v>0</v>
      </c>
    </row>
    <row r="63" spans="1:26" ht="24.95" customHeight="1" x14ac:dyDescent="0.25">
      <c r="A63" s="171"/>
      <c r="B63" s="168" t="s">
        <v>123</v>
      </c>
      <c r="C63" s="172" t="s">
        <v>190</v>
      </c>
      <c r="D63" s="168" t="s">
        <v>191</v>
      </c>
      <c r="E63" s="168" t="s">
        <v>128</v>
      </c>
      <c r="F63" s="169">
        <v>193.203</v>
      </c>
      <c r="G63" s="170"/>
      <c r="H63" s="170"/>
      <c r="I63" s="170">
        <f t="shared" si="18"/>
        <v>0</v>
      </c>
      <c r="J63" s="168">
        <f t="shared" si="19"/>
        <v>1603.58</v>
      </c>
      <c r="K63" s="1">
        <f t="shared" si="20"/>
        <v>0</v>
      </c>
      <c r="L63" s="1">
        <f t="shared" si="21"/>
        <v>0</v>
      </c>
      <c r="M63" s="1"/>
      <c r="N63" s="1">
        <v>8.3000000000000007</v>
      </c>
      <c r="O63" s="1"/>
      <c r="P63" s="167">
        <f t="shared" si="22"/>
        <v>0.46400000000000002</v>
      </c>
      <c r="Q63" s="173"/>
      <c r="R63" s="173">
        <v>2.3999999999999998E-3</v>
      </c>
      <c r="S63" s="167">
        <f t="shared" si="23"/>
        <v>0</v>
      </c>
      <c r="X63">
        <v>0</v>
      </c>
      <c r="Z63">
        <v>0</v>
      </c>
    </row>
    <row r="64" spans="1:26" ht="24.95" customHeight="1" x14ac:dyDescent="0.25">
      <c r="A64" s="171"/>
      <c r="B64" s="168" t="s">
        <v>123</v>
      </c>
      <c r="C64" s="172" t="s">
        <v>192</v>
      </c>
      <c r="D64" s="168" t="s">
        <v>193</v>
      </c>
      <c r="E64" s="168" t="s">
        <v>128</v>
      </c>
      <c r="F64" s="169">
        <v>21.069600000000001</v>
      </c>
      <c r="G64" s="170"/>
      <c r="H64" s="170"/>
      <c r="I64" s="170">
        <f t="shared" si="18"/>
        <v>0</v>
      </c>
      <c r="J64" s="168">
        <f t="shared" si="19"/>
        <v>781.47</v>
      </c>
      <c r="K64" s="1">
        <f t="shared" si="20"/>
        <v>0</v>
      </c>
      <c r="L64" s="1">
        <f t="shared" si="21"/>
        <v>0</v>
      </c>
      <c r="M64" s="1"/>
      <c r="N64" s="1">
        <v>37.090000000000003</v>
      </c>
      <c r="O64" s="1"/>
      <c r="P64" s="167">
        <f t="shared" si="22"/>
        <v>0.76600000000000001</v>
      </c>
      <c r="Q64" s="173"/>
      <c r="R64" s="173">
        <v>3.635E-2</v>
      </c>
      <c r="S64" s="167">
        <f t="shared" si="23"/>
        <v>0</v>
      </c>
      <c r="X64">
        <v>0</v>
      </c>
      <c r="Z64">
        <v>0</v>
      </c>
    </row>
    <row r="65" spans="1:26" ht="24.95" customHeight="1" x14ac:dyDescent="0.25">
      <c r="A65" s="171"/>
      <c r="B65" s="168" t="s">
        <v>123</v>
      </c>
      <c r="C65" s="172" t="s">
        <v>194</v>
      </c>
      <c r="D65" s="168" t="s">
        <v>195</v>
      </c>
      <c r="E65" s="168" t="s">
        <v>128</v>
      </c>
      <c r="F65" s="169">
        <v>165.10835499999999</v>
      </c>
      <c r="G65" s="170"/>
      <c r="H65" s="170"/>
      <c r="I65" s="170">
        <f t="shared" si="18"/>
        <v>0</v>
      </c>
      <c r="J65" s="168">
        <f t="shared" si="19"/>
        <v>4672.57</v>
      </c>
      <c r="K65" s="1">
        <f t="shared" si="20"/>
        <v>0</v>
      </c>
      <c r="L65" s="1">
        <f t="shared" si="21"/>
        <v>0</v>
      </c>
      <c r="M65" s="1"/>
      <c r="N65" s="1">
        <v>28.3</v>
      </c>
      <c r="O65" s="1"/>
      <c r="P65" s="167">
        <f t="shared" si="22"/>
        <v>1.8340000000000001</v>
      </c>
      <c r="Q65" s="173"/>
      <c r="R65" s="173">
        <v>1.111E-2</v>
      </c>
      <c r="S65" s="167">
        <f t="shared" si="23"/>
        <v>0</v>
      </c>
      <c r="X65">
        <v>0</v>
      </c>
      <c r="Z65">
        <v>0</v>
      </c>
    </row>
    <row r="66" spans="1:26" ht="24.95" customHeight="1" x14ac:dyDescent="0.25">
      <c r="A66" s="171"/>
      <c r="B66" s="168" t="s">
        <v>123</v>
      </c>
      <c r="C66" s="172" t="s">
        <v>196</v>
      </c>
      <c r="D66" s="168" t="s">
        <v>197</v>
      </c>
      <c r="E66" s="168" t="s">
        <v>103</v>
      </c>
      <c r="F66" s="169">
        <v>1.7554875000000001</v>
      </c>
      <c r="G66" s="170"/>
      <c r="H66" s="170"/>
      <c r="I66" s="170">
        <f t="shared" si="18"/>
        <v>0</v>
      </c>
      <c r="J66" s="168">
        <f t="shared" si="19"/>
        <v>170.42</v>
      </c>
      <c r="K66" s="1">
        <f t="shared" si="20"/>
        <v>0</v>
      </c>
      <c r="L66" s="1">
        <f t="shared" si="21"/>
        <v>0</v>
      </c>
      <c r="M66" s="1"/>
      <c r="N66" s="1">
        <v>97.08</v>
      </c>
      <c r="O66" s="1"/>
      <c r="P66" s="167">
        <f t="shared" si="22"/>
        <v>4.3079999999999998</v>
      </c>
      <c r="Q66" s="173"/>
      <c r="R66" s="173">
        <v>2.4542068779999999</v>
      </c>
      <c r="S66" s="167">
        <f t="shared" si="23"/>
        <v>0</v>
      </c>
      <c r="X66">
        <v>0</v>
      </c>
      <c r="Z66">
        <v>0</v>
      </c>
    </row>
    <row r="67" spans="1:26" ht="24.95" customHeight="1" x14ac:dyDescent="0.25">
      <c r="A67" s="171"/>
      <c r="B67" s="168" t="s">
        <v>123</v>
      </c>
      <c r="C67" s="172" t="s">
        <v>198</v>
      </c>
      <c r="D67" s="168" t="s">
        <v>199</v>
      </c>
      <c r="E67" s="168" t="s">
        <v>103</v>
      </c>
      <c r="F67" s="169">
        <v>1.7554875000000001</v>
      </c>
      <c r="G67" s="170"/>
      <c r="H67" s="170"/>
      <c r="I67" s="170">
        <f t="shared" si="18"/>
        <v>0</v>
      </c>
      <c r="J67" s="168">
        <f t="shared" si="19"/>
        <v>174.97</v>
      </c>
      <c r="K67" s="1">
        <f t="shared" si="20"/>
        <v>0</v>
      </c>
      <c r="L67" s="1">
        <f t="shared" si="21"/>
        <v>0</v>
      </c>
      <c r="M67" s="1"/>
      <c r="N67" s="1">
        <v>99.67</v>
      </c>
      <c r="O67" s="1"/>
      <c r="P67" s="167">
        <f t="shared" si="22"/>
        <v>4.25</v>
      </c>
      <c r="Q67" s="173"/>
      <c r="R67" s="173">
        <v>2.4210275700000001</v>
      </c>
      <c r="S67" s="167">
        <f t="shared" si="23"/>
        <v>0</v>
      </c>
      <c r="X67">
        <v>0</v>
      </c>
      <c r="Z67">
        <v>0</v>
      </c>
    </row>
    <row r="68" spans="1:26" ht="24.95" customHeight="1" x14ac:dyDescent="0.25">
      <c r="A68" s="171"/>
      <c r="B68" s="168" t="s">
        <v>123</v>
      </c>
      <c r="C68" s="172" t="s">
        <v>200</v>
      </c>
      <c r="D68" s="168" t="s">
        <v>201</v>
      </c>
      <c r="E68" s="168" t="s">
        <v>103</v>
      </c>
      <c r="F68" s="169">
        <v>1.7554875000000001</v>
      </c>
      <c r="G68" s="170"/>
      <c r="H68" s="170"/>
      <c r="I68" s="170">
        <f t="shared" si="18"/>
        <v>0</v>
      </c>
      <c r="J68" s="168">
        <f t="shared" si="19"/>
        <v>52.1</v>
      </c>
      <c r="K68" s="1">
        <f t="shared" si="20"/>
        <v>0</v>
      </c>
      <c r="L68" s="1">
        <f t="shared" si="21"/>
        <v>0</v>
      </c>
      <c r="M68" s="1"/>
      <c r="N68" s="1">
        <v>29.68</v>
      </c>
      <c r="O68" s="1"/>
      <c r="P68" s="167">
        <f t="shared" si="22"/>
        <v>0</v>
      </c>
      <c r="Q68" s="173"/>
      <c r="R68" s="173">
        <v>0</v>
      </c>
      <c r="S68" s="167">
        <f t="shared" si="23"/>
        <v>0</v>
      </c>
      <c r="X68">
        <v>0</v>
      </c>
      <c r="Z68">
        <v>0</v>
      </c>
    </row>
    <row r="69" spans="1:26" ht="24.95" customHeight="1" x14ac:dyDescent="0.25">
      <c r="A69" s="171"/>
      <c r="B69" s="168" t="s">
        <v>123</v>
      </c>
      <c r="C69" s="172" t="s">
        <v>202</v>
      </c>
      <c r="D69" s="168" t="s">
        <v>203</v>
      </c>
      <c r="E69" s="168" t="s">
        <v>103</v>
      </c>
      <c r="F69" s="169">
        <v>1.7554875000000001</v>
      </c>
      <c r="G69" s="170"/>
      <c r="H69" s="170"/>
      <c r="I69" s="170">
        <f t="shared" si="18"/>
        <v>0</v>
      </c>
      <c r="J69" s="168">
        <f t="shared" si="19"/>
        <v>26.05</v>
      </c>
      <c r="K69" s="1">
        <f t="shared" si="20"/>
        <v>0</v>
      </c>
      <c r="L69" s="1">
        <f t="shared" si="21"/>
        <v>0</v>
      </c>
      <c r="M69" s="1"/>
      <c r="N69" s="1">
        <v>14.84</v>
      </c>
      <c r="O69" s="1"/>
      <c r="P69" s="167">
        <f t="shared" si="22"/>
        <v>0</v>
      </c>
      <c r="Q69" s="173"/>
      <c r="R69" s="173">
        <v>0</v>
      </c>
      <c r="S69" s="167">
        <f t="shared" si="23"/>
        <v>0</v>
      </c>
      <c r="X69">
        <v>0</v>
      </c>
      <c r="Z69">
        <v>0</v>
      </c>
    </row>
    <row r="70" spans="1:26" ht="24.95" customHeight="1" x14ac:dyDescent="0.25">
      <c r="A70" s="171"/>
      <c r="B70" s="168" t="s">
        <v>123</v>
      </c>
      <c r="C70" s="172" t="s">
        <v>204</v>
      </c>
      <c r="D70" s="168" t="s">
        <v>205</v>
      </c>
      <c r="E70" s="168" t="s">
        <v>103</v>
      </c>
      <c r="F70" s="169">
        <v>1.7554875000000001</v>
      </c>
      <c r="G70" s="170"/>
      <c r="H70" s="170"/>
      <c r="I70" s="170">
        <f t="shared" si="18"/>
        <v>0</v>
      </c>
      <c r="J70" s="168">
        <f t="shared" si="19"/>
        <v>15.83</v>
      </c>
      <c r="K70" s="1">
        <f t="shared" si="20"/>
        <v>0</v>
      </c>
      <c r="L70" s="1">
        <f t="shared" si="21"/>
        <v>0</v>
      </c>
      <c r="M70" s="1"/>
      <c r="N70" s="1">
        <v>9.02</v>
      </c>
      <c r="O70" s="1"/>
      <c r="P70" s="167">
        <f t="shared" si="22"/>
        <v>0</v>
      </c>
      <c r="Q70" s="173"/>
      <c r="R70" s="173">
        <v>0</v>
      </c>
      <c r="S70" s="167">
        <f t="shared" si="23"/>
        <v>0</v>
      </c>
      <c r="X70">
        <v>0</v>
      </c>
      <c r="Z70">
        <v>0</v>
      </c>
    </row>
    <row r="71" spans="1:26" ht="24.95" customHeight="1" x14ac:dyDescent="0.25">
      <c r="A71" s="171"/>
      <c r="B71" s="168" t="s">
        <v>123</v>
      </c>
      <c r="C71" s="172" t="s">
        <v>206</v>
      </c>
      <c r="D71" s="168" t="s">
        <v>207</v>
      </c>
      <c r="E71" s="168" t="s">
        <v>103</v>
      </c>
      <c r="F71" s="169">
        <v>1.7554875000000001</v>
      </c>
      <c r="G71" s="170"/>
      <c r="H71" s="170"/>
      <c r="I71" s="170">
        <f t="shared" si="18"/>
        <v>0</v>
      </c>
      <c r="J71" s="168">
        <f t="shared" si="19"/>
        <v>7.9</v>
      </c>
      <c r="K71" s="1">
        <f t="shared" si="20"/>
        <v>0</v>
      </c>
      <c r="L71" s="1">
        <f t="shared" si="21"/>
        <v>0</v>
      </c>
      <c r="M71" s="1"/>
      <c r="N71" s="1">
        <v>4.5</v>
      </c>
      <c r="O71" s="1"/>
      <c r="P71" s="167">
        <f t="shared" si="22"/>
        <v>0</v>
      </c>
      <c r="Q71" s="173"/>
      <c r="R71" s="173">
        <v>0</v>
      </c>
      <c r="S71" s="167">
        <f t="shared" si="23"/>
        <v>0</v>
      </c>
      <c r="X71">
        <v>0</v>
      </c>
      <c r="Z71">
        <v>0</v>
      </c>
    </row>
    <row r="72" spans="1:26" ht="24.95" customHeight="1" x14ac:dyDescent="0.25">
      <c r="A72" s="171"/>
      <c r="B72" s="168" t="s">
        <v>123</v>
      </c>
      <c r="C72" s="172" t="s">
        <v>208</v>
      </c>
      <c r="D72" s="168" t="s">
        <v>209</v>
      </c>
      <c r="E72" s="168" t="s">
        <v>210</v>
      </c>
      <c r="F72" s="169">
        <v>7.1825E-2</v>
      </c>
      <c r="G72" s="170"/>
      <c r="H72" s="170"/>
      <c r="I72" s="170">
        <f t="shared" si="18"/>
        <v>0</v>
      </c>
      <c r="J72" s="168">
        <f t="shared" si="19"/>
        <v>75.92</v>
      </c>
      <c r="K72" s="1">
        <f t="shared" si="20"/>
        <v>0</v>
      </c>
      <c r="L72" s="1">
        <f t="shared" si="21"/>
        <v>0</v>
      </c>
      <c r="M72" s="1"/>
      <c r="N72" s="1">
        <v>1057</v>
      </c>
      <c r="O72" s="1"/>
      <c r="P72" s="167">
        <f t="shared" si="22"/>
        <v>8.5999999999999993E-2</v>
      </c>
      <c r="Q72" s="173"/>
      <c r="R72" s="173">
        <v>1.202961408</v>
      </c>
      <c r="S72" s="167">
        <f t="shared" si="23"/>
        <v>0</v>
      </c>
      <c r="X72">
        <v>0</v>
      </c>
      <c r="Z72">
        <v>0</v>
      </c>
    </row>
    <row r="73" spans="1:26" ht="24.95" customHeight="1" x14ac:dyDescent="0.25">
      <c r="A73" s="171"/>
      <c r="B73" s="168" t="s">
        <v>123</v>
      </c>
      <c r="C73" s="172" t="s">
        <v>211</v>
      </c>
      <c r="D73" s="168" t="s">
        <v>212</v>
      </c>
      <c r="E73" s="168" t="s">
        <v>103</v>
      </c>
      <c r="F73" s="169">
        <v>1.6753875000000003</v>
      </c>
      <c r="G73" s="170"/>
      <c r="H73" s="170"/>
      <c r="I73" s="170">
        <f t="shared" si="18"/>
        <v>0</v>
      </c>
      <c r="J73" s="168">
        <f t="shared" si="19"/>
        <v>53.98</v>
      </c>
      <c r="K73" s="1">
        <f t="shared" si="20"/>
        <v>0</v>
      </c>
      <c r="L73" s="1">
        <f t="shared" si="21"/>
        <v>0</v>
      </c>
      <c r="M73" s="1"/>
      <c r="N73" s="1">
        <v>32.22</v>
      </c>
      <c r="O73" s="1"/>
      <c r="P73" s="167">
        <f t="shared" si="22"/>
        <v>3.0779999999999998</v>
      </c>
      <c r="Q73" s="173"/>
      <c r="R73" s="173">
        <v>1.837</v>
      </c>
      <c r="S73" s="167">
        <f t="shared" si="23"/>
        <v>0</v>
      </c>
      <c r="X73">
        <v>0</v>
      </c>
      <c r="Z73">
        <v>0</v>
      </c>
    </row>
    <row r="74" spans="1:26" ht="24.95" customHeight="1" x14ac:dyDescent="0.25">
      <c r="A74" s="171"/>
      <c r="B74" s="168" t="s">
        <v>123</v>
      </c>
      <c r="C74" s="172" t="s">
        <v>213</v>
      </c>
      <c r="D74" s="168" t="s">
        <v>214</v>
      </c>
      <c r="E74" s="168" t="s">
        <v>138</v>
      </c>
      <c r="F74" s="169">
        <v>2</v>
      </c>
      <c r="G74" s="170"/>
      <c r="H74" s="170"/>
      <c r="I74" s="170">
        <f t="shared" si="18"/>
        <v>0</v>
      </c>
      <c r="J74" s="168">
        <f t="shared" si="19"/>
        <v>295.44</v>
      </c>
      <c r="K74" s="1">
        <f t="shared" si="20"/>
        <v>0</v>
      </c>
      <c r="L74" s="1">
        <f t="shared" si="21"/>
        <v>0</v>
      </c>
      <c r="M74" s="1"/>
      <c r="N74" s="1">
        <v>147.72</v>
      </c>
      <c r="O74" s="1"/>
      <c r="P74" s="167">
        <f t="shared" si="22"/>
        <v>0.92900000000000005</v>
      </c>
      <c r="Q74" s="173"/>
      <c r="R74" s="173">
        <v>0.46429999999999999</v>
      </c>
      <c r="S74" s="167">
        <f t="shared" si="23"/>
        <v>0</v>
      </c>
      <c r="X74">
        <v>0</v>
      </c>
      <c r="Z74">
        <v>0</v>
      </c>
    </row>
    <row r="75" spans="1:26" ht="24.95" customHeight="1" x14ac:dyDescent="0.25">
      <c r="A75" s="171"/>
      <c r="B75" s="168" t="s">
        <v>123</v>
      </c>
      <c r="C75" s="172" t="s">
        <v>215</v>
      </c>
      <c r="D75" s="168" t="s">
        <v>216</v>
      </c>
      <c r="E75" s="168" t="s">
        <v>145</v>
      </c>
      <c r="F75" s="169">
        <v>17.5</v>
      </c>
      <c r="G75" s="170"/>
      <c r="H75" s="170"/>
      <c r="I75" s="170">
        <f t="shared" si="18"/>
        <v>0</v>
      </c>
      <c r="J75" s="168">
        <f t="shared" si="19"/>
        <v>65.63</v>
      </c>
      <c r="K75" s="1">
        <f t="shared" si="20"/>
        <v>0</v>
      </c>
      <c r="L75" s="1">
        <f t="shared" si="21"/>
        <v>0</v>
      </c>
      <c r="M75" s="1"/>
      <c r="N75" s="1">
        <v>3.75</v>
      </c>
      <c r="O75" s="1"/>
      <c r="P75" s="167">
        <f t="shared" si="22"/>
        <v>0.154</v>
      </c>
      <c r="Q75" s="173"/>
      <c r="R75" s="173">
        <v>8.8000000000000005E-3</v>
      </c>
      <c r="S75" s="167">
        <f t="shared" si="23"/>
        <v>0</v>
      </c>
      <c r="X75">
        <v>0</v>
      </c>
      <c r="Z75">
        <v>0</v>
      </c>
    </row>
    <row r="76" spans="1:26" ht="24.95" customHeight="1" x14ac:dyDescent="0.25">
      <c r="A76" s="171"/>
      <c r="B76" s="168" t="s">
        <v>146</v>
      </c>
      <c r="C76" s="172" t="s">
        <v>217</v>
      </c>
      <c r="D76" s="168" t="s">
        <v>218</v>
      </c>
      <c r="E76" s="168" t="s">
        <v>138</v>
      </c>
      <c r="F76" s="169">
        <v>2</v>
      </c>
      <c r="G76" s="170"/>
      <c r="H76" s="170"/>
      <c r="I76" s="170">
        <f t="shared" si="18"/>
        <v>0</v>
      </c>
      <c r="J76" s="168">
        <f t="shared" si="19"/>
        <v>19.32</v>
      </c>
      <c r="K76" s="1">
        <f t="shared" si="20"/>
        <v>0</v>
      </c>
      <c r="L76" s="1">
        <f t="shared" si="21"/>
        <v>0</v>
      </c>
      <c r="M76" s="1"/>
      <c r="N76" s="1">
        <v>9.66</v>
      </c>
      <c r="O76" s="1"/>
      <c r="P76" s="167">
        <f t="shared" si="22"/>
        <v>0.115</v>
      </c>
      <c r="Q76" s="173"/>
      <c r="R76" s="173">
        <v>5.7360000000000001E-2</v>
      </c>
      <c r="S76" s="167">
        <f t="shared" si="23"/>
        <v>0</v>
      </c>
      <c r="X76">
        <v>0</v>
      </c>
      <c r="Z76">
        <v>0</v>
      </c>
    </row>
    <row r="77" spans="1:26" ht="24.95" customHeight="1" x14ac:dyDescent="0.25">
      <c r="A77" s="171"/>
      <c r="B77" s="168" t="s">
        <v>146</v>
      </c>
      <c r="C77" s="172" t="s">
        <v>219</v>
      </c>
      <c r="D77" s="168" t="s">
        <v>220</v>
      </c>
      <c r="E77" s="168" t="s">
        <v>128</v>
      </c>
      <c r="F77" s="169">
        <v>0.68399999999999994</v>
      </c>
      <c r="G77" s="170"/>
      <c r="H77" s="170"/>
      <c r="I77" s="170">
        <f t="shared" si="18"/>
        <v>0</v>
      </c>
      <c r="J77" s="168">
        <f t="shared" si="19"/>
        <v>5.88</v>
      </c>
      <c r="K77" s="1">
        <f t="shared" si="20"/>
        <v>0</v>
      </c>
      <c r="L77" s="1">
        <f t="shared" si="21"/>
        <v>0</v>
      </c>
      <c r="M77" s="1"/>
      <c r="N77" s="1">
        <v>8.6</v>
      </c>
      <c r="O77" s="1"/>
      <c r="P77" s="167">
        <f t="shared" si="22"/>
        <v>7.2999999999999995E-2</v>
      </c>
      <c r="Q77" s="173"/>
      <c r="R77" s="173">
        <v>0.107044</v>
      </c>
      <c r="S77" s="167">
        <f t="shared" si="23"/>
        <v>0</v>
      </c>
      <c r="X77">
        <v>0</v>
      </c>
      <c r="Z77">
        <v>0</v>
      </c>
    </row>
    <row r="78" spans="1:26" ht="24.95" customHeight="1" x14ac:dyDescent="0.25">
      <c r="A78" s="171"/>
      <c r="B78" s="168" t="s">
        <v>146</v>
      </c>
      <c r="C78" s="172" t="s">
        <v>221</v>
      </c>
      <c r="D78" s="168" t="s">
        <v>222</v>
      </c>
      <c r="E78" s="168" t="s">
        <v>128</v>
      </c>
      <c r="F78" s="169">
        <v>65</v>
      </c>
      <c r="G78" s="170"/>
      <c r="H78" s="170"/>
      <c r="I78" s="170">
        <f t="shared" si="18"/>
        <v>0</v>
      </c>
      <c r="J78" s="168">
        <f t="shared" si="19"/>
        <v>445.9</v>
      </c>
      <c r="K78" s="1">
        <f t="shared" si="20"/>
        <v>0</v>
      </c>
      <c r="L78" s="1">
        <f t="shared" si="21"/>
        <v>0</v>
      </c>
      <c r="M78" s="1"/>
      <c r="N78" s="1">
        <v>6.86</v>
      </c>
      <c r="O78" s="1"/>
      <c r="P78" s="167">
        <f t="shared" si="22"/>
        <v>2.052</v>
      </c>
      <c r="Q78" s="173"/>
      <c r="R78" s="173">
        <v>3.1570000000000001E-2</v>
      </c>
      <c r="S78" s="167">
        <f t="shared" si="23"/>
        <v>0</v>
      </c>
      <c r="X78">
        <v>0</v>
      </c>
      <c r="Z78">
        <v>0</v>
      </c>
    </row>
    <row r="79" spans="1:26" ht="24.95" customHeight="1" x14ac:dyDescent="0.25">
      <c r="A79" s="171"/>
      <c r="B79" s="168" t="s">
        <v>146</v>
      </c>
      <c r="C79" s="172" t="s">
        <v>223</v>
      </c>
      <c r="D79" s="168" t="s">
        <v>224</v>
      </c>
      <c r="E79" s="168" t="s">
        <v>128</v>
      </c>
      <c r="F79" s="169">
        <v>0.84</v>
      </c>
      <c r="G79" s="170"/>
      <c r="H79" s="170"/>
      <c r="I79" s="170">
        <f t="shared" si="18"/>
        <v>0</v>
      </c>
      <c r="J79" s="168">
        <f t="shared" si="19"/>
        <v>6.53</v>
      </c>
      <c r="K79" s="1">
        <f t="shared" si="20"/>
        <v>0</v>
      </c>
      <c r="L79" s="1">
        <f t="shared" si="21"/>
        <v>0</v>
      </c>
      <c r="M79" s="1"/>
      <c r="N79" s="1">
        <v>7.77</v>
      </c>
      <c r="O79" s="1"/>
      <c r="P79" s="167">
        <f t="shared" si="22"/>
        <v>0.09</v>
      </c>
      <c r="Q79" s="173"/>
      <c r="R79" s="173">
        <v>0.10712000000000001</v>
      </c>
      <c r="S79" s="167">
        <f t="shared" si="23"/>
        <v>0</v>
      </c>
      <c r="X79">
        <v>0</v>
      </c>
      <c r="Z79">
        <v>0</v>
      </c>
    </row>
    <row r="80" spans="1:26" ht="24.95" customHeight="1" x14ac:dyDescent="0.25">
      <c r="A80" s="171"/>
      <c r="B80" s="168" t="s">
        <v>146</v>
      </c>
      <c r="C80" s="172" t="s">
        <v>225</v>
      </c>
      <c r="D80" s="168" t="s">
        <v>226</v>
      </c>
      <c r="E80" s="168" t="s">
        <v>128</v>
      </c>
      <c r="F80" s="169">
        <v>95</v>
      </c>
      <c r="G80" s="170"/>
      <c r="H80" s="170"/>
      <c r="I80" s="170">
        <f t="shared" si="18"/>
        <v>0</v>
      </c>
      <c r="J80" s="168">
        <f t="shared" si="19"/>
        <v>556.70000000000005</v>
      </c>
      <c r="K80" s="1">
        <f t="shared" si="20"/>
        <v>0</v>
      </c>
      <c r="L80" s="1">
        <f t="shared" si="21"/>
        <v>0</v>
      </c>
      <c r="M80" s="1"/>
      <c r="N80" s="1">
        <v>5.86</v>
      </c>
      <c r="O80" s="1"/>
      <c r="P80" s="167">
        <f t="shared" si="22"/>
        <v>2.7050000000000001</v>
      </c>
      <c r="Q80" s="173"/>
      <c r="R80" s="173">
        <v>2.8469999999999999E-2</v>
      </c>
      <c r="S80" s="167">
        <f t="shared" si="23"/>
        <v>0</v>
      </c>
      <c r="X80">
        <v>0</v>
      </c>
      <c r="Z80">
        <v>0</v>
      </c>
    </row>
    <row r="81" spans="1:26" ht="24.95" customHeight="1" x14ac:dyDescent="0.25">
      <c r="A81" s="171"/>
      <c r="B81" s="168" t="s">
        <v>146</v>
      </c>
      <c r="C81" s="172" t="s">
        <v>227</v>
      </c>
      <c r="D81" s="168" t="s">
        <v>228</v>
      </c>
      <c r="E81" s="168" t="s">
        <v>128</v>
      </c>
      <c r="F81" s="169">
        <v>2.13</v>
      </c>
      <c r="G81" s="170"/>
      <c r="H81" s="170"/>
      <c r="I81" s="170">
        <f t="shared" si="18"/>
        <v>0</v>
      </c>
      <c r="J81" s="168">
        <f t="shared" si="19"/>
        <v>23.88</v>
      </c>
      <c r="K81" s="1">
        <f t="shared" si="20"/>
        <v>0</v>
      </c>
      <c r="L81" s="1">
        <f t="shared" si="21"/>
        <v>0</v>
      </c>
      <c r="M81" s="1"/>
      <c r="N81" s="1">
        <v>11.21</v>
      </c>
      <c r="O81" s="1"/>
      <c r="P81" s="167">
        <f t="shared" si="22"/>
        <v>0.122</v>
      </c>
      <c r="Q81" s="173"/>
      <c r="R81" s="173">
        <v>5.7349999999999998E-2</v>
      </c>
      <c r="S81" s="167">
        <f t="shared" si="23"/>
        <v>0</v>
      </c>
      <c r="X81">
        <v>0</v>
      </c>
      <c r="Z81">
        <v>0</v>
      </c>
    </row>
    <row r="82" spans="1:26" ht="24.95" customHeight="1" x14ac:dyDescent="0.25">
      <c r="A82" s="171"/>
      <c r="B82" s="168" t="s">
        <v>146</v>
      </c>
      <c r="C82" s="172" t="s">
        <v>229</v>
      </c>
      <c r="D82" s="168" t="s">
        <v>230</v>
      </c>
      <c r="E82" s="168" t="s">
        <v>145</v>
      </c>
      <c r="F82" s="169">
        <v>1.3199999999999998</v>
      </c>
      <c r="G82" s="170"/>
      <c r="H82" s="170"/>
      <c r="I82" s="170">
        <f t="shared" si="18"/>
        <v>0</v>
      </c>
      <c r="J82" s="168">
        <f t="shared" si="19"/>
        <v>2.9</v>
      </c>
      <c r="K82" s="1">
        <f t="shared" si="20"/>
        <v>0</v>
      </c>
      <c r="L82" s="1">
        <f t="shared" si="21"/>
        <v>0</v>
      </c>
      <c r="M82" s="1"/>
      <c r="N82" s="1">
        <v>2.2000000000000002</v>
      </c>
      <c r="O82" s="1"/>
      <c r="P82" s="167">
        <f t="shared" si="22"/>
        <v>2.7E-2</v>
      </c>
      <c r="Q82" s="173"/>
      <c r="R82" s="173">
        <v>2.0789999999999999E-2</v>
      </c>
      <c r="S82" s="167">
        <f t="shared" si="23"/>
        <v>0</v>
      </c>
      <c r="X82">
        <v>0</v>
      </c>
      <c r="Z82">
        <v>0</v>
      </c>
    </row>
    <row r="83" spans="1:26" ht="24.95" customHeight="1" x14ac:dyDescent="0.25">
      <c r="A83" s="171"/>
      <c r="B83" s="168" t="s">
        <v>146</v>
      </c>
      <c r="C83" s="172" t="s">
        <v>231</v>
      </c>
      <c r="D83" s="168" t="s">
        <v>232</v>
      </c>
      <c r="E83" s="168" t="s">
        <v>103</v>
      </c>
      <c r="F83" s="169">
        <v>0.1</v>
      </c>
      <c r="G83" s="170"/>
      <c r="H83" s="170"/>
      <c r="I83" s="170">
        <f t="shared" si="18"/>
        <v>0</v>
      </c>
      <c r="J83" s="168">
        <f t="shared" si="19"/>
        <v>9.6199999999999992</v>
      </c>
      <c r="K83" s="1">
        <f t="shared" si="20"/>
        <v>0</v>
      </c>
      <c r="L83" s="1">
        <f t="shared" si="21"/>
        <v>0</v>
      </c>
      <c r="M83" s="1"/>
      <c r="N83" s="1">
        <v>96.17</v>
      </c>
      <c r="O83" s="1"/>
      <c r="P83" s="167">
        <f t="shared" si="22"/>
        <v>0.22600000000000001</v>
      </c>
      <c r="Q83" s="173"/>
      <c r="R83" s="173">
        <v>2.2610000000000001</v>
      </c>
      <c r="S83" s="167">
        <f t="shared" si="23"/>
        <v>0</v>
      </c>
      <c r="X83">
        <v>0</v>
      </c>
      <c r="Z83">
        <v>0</v>
      </c>
    </row>
    <row r="84" spans="1:26" ht="24.95" customHeight="1" x14ac:dyDescent="0.25">
      <c r="A84" s="171"/>
      <c r="B84" s="168" t="s">
        <v>146</v>
      </c>
      <c r="C84" s="172" t="s">
        <v>233</v>
      </c>
      <c r="D84" s="168" t="s">
        <v>234</v>
      </c>
      <c r="E84" s="168" t="s">
        <v>103</v>
      </c>
      <c r="F84" s="169">
        <v>0.1134</v>
      </c>
      <c r="G84" s="170"/>
      <c r="H84" s="170"/>
      <c r="I84" s="170">
        <f t="shared" si="18"/>
        <v>0</v>
      </c>
      <c r="J84" s="168">
        <f t="shared" si="19"/>
        <v>11.91</v>
      </c>
      <c r="K84" s="1">
        <f t="shared" si="20"/>
        <v>0</v>
      </c>
      <c r="L84" s="1">
        <f t="shared" si="21"/>
        <v>0</v>
      </c>
      <c r="M84" s="1"/>
      <c r="N84" s="1">
        <v>105.02</v>
      </c>
      <c r="O84" s="1"/>
      <c r="P84" s="167">
        <f t="shared" si="22"/>
        <v>0.25700000000000001</v>
      </c>
      <c r="Q84" s="173"/>
      <c r="R84" s="173">
        <v>2.2622070999999999</v>
      </c>
      <c r="S84" s="167">
        <f t="shared" si="23"/>
        <v>0</v>
      </c>
      <c r="X84">
        <v>0</v>
      </c>
      <c r="Z84">
        <v>0</v>
      </c>
    </row>
    <row r="85" spans="1:26" ht="24.95" customHeight="1" x14ac:dyDescent="0.25">
      <c r="A85" s="171"/>
      <c r="B85" s="168" t="s">
        <v>146</v>
      </c>
      <c r="C85" s="172" t="s">
        <v>235</v>
      </c>
      <c r="D85" s="168" t="s">
        <v>236</v>
      </c>
      <c r="E85" s="168" t="s">
        <v>128</v>
      </c>
      <c r="F85" s="169">
        <v>2.1339999999999999</v>
      </c>
      <c r="G85" s="170"/>
      <c r="H85" s="170"/>
      <c r="I85" s="170">
        <f t="shared" si="18"/>
        <v>0</v>
      </c>
      <c r="J85" s="168">
        <f t="shared" si="19"/>
        <v>18.2</v>
      </c>
      <c r="K85" s="1">
        <f t="shared" si="20"/>
        <v>0</v>
      </c>
      <c r="L85" s="1">
        <f t="shared" si="21"/>
        <v>0</v>
      </c>
      <c r="M85" s="1"/>
      <c r="N85" s="1">
        <v>8.5299999999999994</v>
      </c>
      <c r="O85" s="1"/>
      <c r="P85" s="167">
        <f t="shared" si="22"/>
        <v>0.19600000000000001</v>
      </c>
      <c r="Q85" s="173"/>
      <c r="R85" s="173">
        <v>9.1831884000000003E-2</v>
      </c>
      <c r="S85" s="167">
        <f t="shared" si="23"/>
        <v>0</v>
      </c>
      <c r="X85">
        <v>0</v>
      </c>
      <c r="Z85">
        <v>0</v>
      </c>
    </row>
    <row r="86" spans="1:26" ht="24.95" customHeight="1" x14ac:dyDescent="0.25">
      <c r="A86" s="171"/>
      <c r="B86" s="168" t="s">
        <v>146</v>
      </c>
      <c r="C86" s="172" t="s">
        <v>237</v>
      </c>
      <c r="D86" s="168" t="s">
        <v>238</v>
      </c>
      <c r="E86" s="168" t="s">
        <v>138</v>
      </c>
      <c r="F86" s="169">
        <v>1</v>
      </c>
      <c r="G86" s="170"/>
      <c r="H86" s="170"/>
      <c r="I86" s="170">
        <f t="shared" si="18"/>
        <v>0</v>
      </c>
      <c r="J86" s="168">
        <f t="shared" si="19"/>
        <v>15.63</v>
      </c>
      <c r="K86" s="1">
        <f t="shared" si="20"/>
        <v>0</v>
      </c>
      <c r="L86" s="1">
        <f t="shared" si="21"/>
        <v>0</v>
      </c>
      <c r="M86" s="1"/>
      <c r="N86" s="1">
        <v>15.63</v>
      </c>
      <c r="O86" s="1"/>
      <c r="P86" s="167">
        <f t="shared" si="22"/>
        <v>5.2999999999999999E-2</v>
      </c>
      <c r="Q86" s="173"/>
      <c r="R86" s="173">
        <v>5.3460000000000001E-2</v>
      </c>
      <c r="S86" s="167">
        <f t="shared" si="23"/>
        <v>0</v>
      </c>
      <c r="X86">
        <v>0</v>
      </c>
      <c r="Z86">
        <v>0</v>
      </c>
    </row>
    <row r="87" spans="1:26" ht="24.95" customHeight="1" x14ac:dyDescent="0.25">
      <c r="A87" s="171"/>
      <c r="B87" s="168" t="s">
        <v>239</v>
      </c>
      <c r="C87" s="172" t="s">
        <v>240</v>
      </c>
      <c r="D87" s="168" t="s">
        <v>241</v>
      </c>
      <c r="E87" s="168" t="s">
        <v>145</v>
      </c>
      <c r="F87" s="169">
        <v>17.5</v>
      </c>
      <c r="G87" s="170"/>
      <c r="H87" s="170"/>
      <c r="I87" s="170">
        <f t="shared" si="18"/>
        <v>0</v>
      </c>
      <c r="J87" s="168">
        <f t="shared" si="19"/>
        <v>107.8</v>
      </c>
      <c r="K87" s="1">
        <f t="shared" si="20"/>
        <v>0</v>
      </c>
      <c r="L87" s="1"/>
      <c r="M87" s="1">
        <f>ROUND(F87*(G87+H87),2)</f>
        <v>0</v>
      </c>
      <c r="N87" s="1">
        <v>6.16</v>
      </c>
      <c r="O87" s="1"/>
      <c r="P87" s="167">
        <f t="shared" si="22"/>
        <v>0</v>
      </c>
      <c r="Q87" s="173"/>
      <c r="R87" s="173">
        <v>0</v>
      </c>
      <c r="S87" s="167">
        <f t="shared" si="23"/>
        <v>0</v>
      </c>
      <c r="X87">
        <v>0</v>
      </c>
      <c r="Z87">
        <v>0</v>
      </c>
    </row>
    <row r="88" spans="1:26" ht="24.95" customHeight="1" x14ac:dyDescent="0.25">
      <c r="A88" s="171"/>
      <c r="B88" s="168" t="s">
        <v>242</v>
      </c>
      <c r="C88" s="172" t="s">
        <v>243</v>
      </c>
      <c r="D88" s="168" t="s">
        <v>244</v>
      </c>
      <c r="E88" s="168" t="s">
        <v>138</v>
      </c>
      <c r="F88" s="169">
        <v>1</v>
      </c>
      <c r="G88" s="170"/>
      <c r="H88" s="170"/>
      <c r="I88" s="170">
        <f t="shared" si="18"/>
        <v>0</v>
      </c>
      <c r="J88" s="168">
        <f t="shared" si="19"/>
        <v>21.49</v>
      </c>
      <c r="K88" s="1">
        <f t="shared" si="20"/>
        <v>0</v>
      </c>
      <c r="L88" s="1"/>
      <c r="M88" s="1">
        <f>ROUND(F88*(G88+H88),2)</f>
        <v>0</v>
      </c>
      <c r="N88" s="1">
        <v>21.49</v>
      </c>
      <c r="O88" s="1"/>
      <c r="P88" s="167">
        <f t="shared" si="22"/>
        <v>1.4E-2</v>
      </c>
      <c r="Q88" s="173"/>
      <c r="R88" s="173">
        <v>1.4E-2</v>
      </c>
      <c r="S88" s="167">
        <f t="shared" si="23"/>
        <v>0</v>
      </c>
      <c r="X88">
        <v>0</v>
      </c>
      <c r="Z88">
        <v>0</v>
      </c>
    </row>
    <row r="89" spans="1:26" ht="24.95" customHeight="1" x14ac:dyDescent="0.25">
      <c r="A89" s="171"/>
      <c r="B89" s="168" t="s">
        <v>242</v>
      </c>
      <c r="C89" s="172" t="s">
        <v>245</v>
      </c>
      <c r="D89" s="168" t="s">
        <v>246</v>
      </c>
      <c r="E89" s="168" t="s">
        <v>138</v>
      </c>
      <c r="F89" s="169">
        <v>2</v>
      </c>
      <c r="G89" s="170"/>
      <c r="H89" s="170"/>
      <c r="I89" s="170">
        <f t="shared" si="18"/>
        <v>0</v>
      </c>
      <c r="J89" s="168">
        <f t="shared" si="19"/>
        <v>56.22</v>
      </c>
      <c r="K89" s="1">
        <f t="shared" si="20"/>
        <v>0</v>
      </c>
      <c r="L89" s="1"/>
      <c r="M89" s="1">
        <f>ROUND(F89*(G89+H89),2)</f>
        <v>0</v>
      </c>
      <c r="N89" s="1">
        <v>28.11</v>
      </c>
      <c r="O89" s="1"/>
      <c r="P89" s="167">
        <f t="shared" si="22"/>
        <v>0.03</v>
      </c>
      <c r="Q89" s="173"/>
      <c r="R89" s="173">
        <v>1.4999999999999999E-2</v>
      </c>
      <c r="S89" s="167">
        <f t="shared" si="23"/>
        <v>0</v>
      </c>
      <c r="X89">
        <v>0</v>
      </c>
      <c r="Z89">
        <v>0</v>
      </c>
    </row>
    <row r="90" spans="1:26" x14ac:dyDescent="0.25">
      <c r="A90" s="156"/>
      <c r="B90" s="156"/>
      <c r="C90" s="156"/>
      <c r="D90" s="156" t="s">
        <v>72</v>
      </c>
      <c r="E90" s="156"/>
      <c r="F90" s="167"/>
      <c r="G90" s="159">
        <f>ROUND((SUM(L58:L89))/1,2)</f>
        <v>0</v>
      </c>
      <c r="H90" s="159">
        <f>ROUND((SUM(M58:M89))/1,2)</f>
        <v>0</v>
      </c>
      <c r="I90" s="159">
        <f>ROUND((SUM(I58:I89))/1,2)</f>
        <v>0</v>
      </c>
      <c r="J90" s="156"/>
      <c r="K90" s="156"/>
      <c r="L90" s="156">
        <f>ROUND((SUM(L58:L89))/1,2)</f>
        <v>0</v>
      </c>
      <c r="M90" s="156">
        <f>ROUND((SUM(M58:M89))/1,2)</f>
        <v>0</v>
      </c>
      <c r="N90" s="156"/>
      <c r="O90" s="156"/>
      <c r="P90" s="174">
        <f>ROUND((SUM(P58:P89))/1,2)</f>
        <v>25.39</v>
      </c>
      <c r="Q90" s="153"/>
      <c r="R90" s="153"/>
      <c r="S90" s="174">
        <f>ROUND((SUM(S58:S89))/1,2)</f>
        <v>0</v>
      </c>
      <c r="T90" s="153"/>
      <c r="U90" s="153"/>
      <c r="V90" s="153"/>
      <c r="W90" s="153"/>
      <c r="X90" s="153"/>
      <c r="Y90" s="153"/>
      <c r="Z90" s="153"/>
    </row>
    <row r="91" spans="1:26" x14ac:dyDescent="0.25">
      <c r="A91" s="1"/>
      <c r="B91" s="1"/>
      <c r="C91" s="1"/>
      <c r="D91" s="1"/>
      <c r="E91" s="1"/>
      <c r="F91" s="163"/>
      <c r="G91" s="149"/>
      <c r="H91" s="149"/>
      <c r="I91" s="149"/>
      <c r="J91" s="1"/>
      <c r="K91" s="1"/>
      <c r="L91" s="1"/>
      <c r="M91" s="1"/>
      <c r="N91" s="1"/>
      <c r="O91" s="1"/>
      <c r="P91" s="1"/>
      <c r="S91" s="1"/>
    </row>
    <row r="92" spans="1:26" x14ac:dyDescent="0.25">
      <c r="A92" s="156"/>
      <c r="B92" s="156"/>
      <c r="C92" s="156"/>
      <c r="D92" s="156" t="s">
        <v>73</v>
      </c>
      <c r="E92" s="156"/>
      <c r="F92" s="167"/>
      <c r="G92" s="157"/>
      <c r="H92" s="157"/>
      <c r="I92" s="157"/>
      <c r="J92" s="156"/>
      <c r="K92" s="156"/>
      <c r="L92" s="156"/>
      <c r="M92" s="156"/>
      <c r="N92" s="156"/>
      <c r="O92" s="156"/>
      <c r="P92" s="156"/>
      <c r="Q92" s="153"/>
      <c r="R92" s="153"/>
      <c r="S92" s="156"/>
      <c r="T92" s="153"/>
      <c r="U92" s="153"/>
      <c r="V92" s="153"/>
      <c r="W92" s="153"/>
      <c r="X92" s="153"/>
      <c r="Y92" s="153"/>
      <c r="Z92" s="153"/>
    </row>
    <row r="93" spans="1:26" ht="24.95" customHeight="1" x14ac:dyDescent="0.25">
      <c r="A93" s="171"/>
      <c r="B93" s="168" t="s">
        <v>247</v>
      </c>
      <c r="C93" s="172" t="s">
        <v>248</v>
      </c>
      <c r="D93" s="168" t="s">
        <v>249</v>
      </c>
      <c r="E93" s="168" t="s">
        <v>128</v>
      </c>
      <c r="F93" s="169">
        <v>422.28</v>
      </c>
      <c r="G93" s="170"/>
      <c r="H93" s="170"/>
      <c r="I93" s="170">
        <f t="shared" ref="I93:I128" si="24">ROUND(F93*(G93+H93),2)</f>
        <v>0</v>
      </c>
      <c r="J93" s="168">
        <f t="shared" ref="J93:J128" si="25">ROUND(F93*(N93),2)</f>
        <v>662.98</v>
      </c>
      <c r="K93" s="1">
        <f t="shared" ref="K93:K128" si="26">ROUND(F93*(O93),2)</f>
        <v>0</v>
      </c>
      <c r="L93" s="1">
        <f t="shared" ref="L93:L126" si="27">ROUND(F93*(G93+H93),2)</f>
        <v>0</v>
      </c>
      <c r="M93" s="1"/>
      <c r="N93" s="1">
        <v>1.5699999999999998</v>
      </c>
      <c r="O93" s="1"/>
      <c r="P93" s="167">
        <f t="shared" ref="P93:P128" si="28">ROUND(F93*(R93),3)</f>
        <v>0</v>
      </c>
      <c r="Q93" s="173"/>
      <c r="R93" s="173">
        <v>0</v>
      </c>
      <c r="S93" s="167">
        <f t="shared" ref="S93:S128" si="29">ROUND(F93*(X93),3)</f>
        <v>0</v>
      </c>
      <c r="X93">
        <v>0</v>
      </c>
      <c r="Z93">
        <v>0</v>
      </c>
    </row>
    <row r="94" spans="1:26" ht="24.95" customHeight="1" x14ac:dyDescent="0.25">
      <c r="A94" s="171"/>
      <c r="B94" s="168" t="s">
        <v>247</v>
      </c>
      <c r="C94" s="172" t="s">
        <v>250</v>
      </c>
      <c r="D94" s="168" t="s">
        <v>251</v>
      </c>
      <c r="E94" s="168" t="s">
        <v>128</v>
      </c>
      <c r="F94" s="169">
        <v>844.56</v>
      </c>
      <c r="G94" s="170"/>
      <c r="H94" s="170"/>
      <c r="I94" s="170">
        <f t="shared" si="24"/>
        <v>0</v>
      </c>
      <c r="J94" s="168">
        <f t="shared" si="25"/>
        <v>954.35</v>
      </c>
      <c r="K94" s="1">
        <f t="shared" si="26"/>
        <v>0</v>
      </c>
      <c r="L94" s="1">
        <f t="shared" si="27"/>
        <v>0</v>
      </c>
      <c r="M94" s="1"/>
      <c r="N94" s="1">
        <v>1.1299999999999999</v>
      </c>
      <c r="O94" s="1"/>
      <c r="P94" s="167">
        <f t="shared" si="28"/>
        <v>0.52400000000000002</v>
      </c>
      <c r="Q94" s="173"/>
      <c r="R94" s="173">
        <v>6.2E-4</v>
      </c>
      <c r="S94" s="167">
        <f t="shared" si="29"/>
        <v>0</v>
      </c>
      <c r="X94">
        <v>0</v>
      </c>
      <c r="Z94">
        <v>0</v>
      </c>
    </row>
    <row r="95" spans="1:26" ht="24.95" customHeight="1" x14ac:dyDescent="0.25">
      <c r="A95" s="171"/>
      <c r="B95" s="168" t="s">
        <v>247</v>
      </c>
      <c r="C95" s="172" t="s">
        <v>252</v>
      </c>
      <c r="D95" s="168" t="s">
        <v>253</v>
      </c>
      <c r="E95" s="168" t="s">
        <v>128</v>
      </c>
      <c r="F95" s="169">
        <v>177.30500000000001</v>
      </c>
      <c r="G95" s="170"/>
      <c r="H95" s="170"/>
      <c r="I95" s="170">
        <f t="shared" si="24"/>
        <v>0</v>
      </c>
      <c r="J95" s="168">
        <f t="shared" si="25"/>
        <v>510.64</v>
      </c>
      <c r="K95" s="1">
        <f t="shared" si="26"/>
        <v>0</v>
      </c>
      <c r="L95" s="1">
        <f t="shared" si="27"/>
        <v>0</v>
      </c>
      <c r="M95" s="1"/>
      <c r="N95" s="1">
        <v>2.88</v>
      </c>
      <c r="O95" s="1"/>
      <c r="P95" s="167">
        <f t="shared" si="28"/>
        <v>0.29399999999999998</v>
      </c>
      <c r="Q95" s="173"/>
      <c r="R95" s="173">
        <v>1.66E-3</v>
      </c>
      <c r="S95" s="167">
        <f t="shared" si="29"/>
        <v>0</v>
      </c>
      <c r="X95">
        <v>0</v>
      </c>
      <c r="Z95">
        <v>0</v>
      </c>
    </row>
    <row r="96" spans="1:26" ht="24.95" customHeight="1" x14ac:dyDescent="0.25">
      <c r="A96" s="171"/>
      <c r="B96" s="168" t="s">
        <v>247</v>
      </c>
      <c r="C96" s="172" t="s">
        <v>254</v>
      </c>
      <c r="D96" s="168" t="s">
        <v>255</v>
      </c>
      <c r="E96" s="168" t="s">
        <v>128</v>
      </c>
      <c r="F96" s="169">
        <v>17.77</v>
      </c>
      <c r="G96" s="170"/>
      <c r="H96" s="170"/>
      <c r="I96" s="170">
        <f t="shared" si="24"/>
        <v>0</v>
      </c>
      <c r="J96" s="168">
        <f t="shared" si="25"/>
        <v>85.47</v>
      </c>
      <c r="K96" s="1">
        <f t="shared" si="26"/>
        <v>0</v>
      </c>
      <c r="L96" s="1">
        <f t="shared" si="27"/>
        <v>0</v>
      </c>
      <c r="M96" s="1"/>
      <c r="N96" s="1">
        <v>4.8100000000000005</v>
      </c>
      <c r="O96" s="1"/>
      <c r="P96" s="167">
        <f t="shared" si="28"/>
        <v>0.105</v>
      </c>
      <c r="Q96" s="173"/>
      <c r="R96" s="173">
        <v>5.9199999999999999E-3</v>
      </c>
      <c r="S96" s="167">
        <f t="shared" si="29"/>
        <v>0</v>
      </c>
      <c r="X96">
        <v>0</v>
      </c>
      <c r="Z96">
        <v>0</v>
      </c>
    </row>
    <row r="97" spans="1:26" ht="24.95" customHeight="1" x14ac:dyDescent="0.25">
      <c r="A97" s="171"/>
      <c r="B97" s="168" t="s">
        <v>256</v>
      </c>
      <c r="C97" s="172" t="s">
        <v>257</v>
      </c>
      <c r="D97" s="168" t="s">
        <v>258</v>
      </c>
      <c r="E97" s="168" t="s">
        <v>128</v>
      </c>
      <c r="F97" s="169">
        <v>422.28</v>
      </c>
      <c r="G97" s="170"/>
      <c r="H97" s="170"/>
      <c r="I97" s="170">
        <f t="shared" si="24"/>
        <v>0</v>
      </c>
      <c r="J97" s="168">
        <f t="shared" si="25"/>
        <v>413.83</v>
      </c>
      <c r="K97" s="1">
        <f t="shared" si="26"/>
        <v>0</v>
      </c>
      <c r="L97" s="1">
        <f t="shared" si="27"/>
        <v>0</v>
      </c>
      <c r="M97" s="1"/>
      <c r="N97" s="1">
        <v>0.98</v>
      </c>
      <c r="O97" s="1"/>
      <c r="P97" s="167">
        <f t="shared" si="28"/>
        <v>0</v>
      </c>
      <c r="Q97" s="173"/>
      <c r="R97" s="173">
        <v>0</v>
      </c>
      <c r="S97" s="167">
        <f t="shared" si="29"/>
        <v>0</v>
      </c>
      <c r="X97">
        <v>0</v>
      </c>
      <c r="Z97">
        <v>0</v>
      </c>
    </row>
    <row r="98" spans="1:26" ht="24.95" customHeight="1" x14ac:dyDescent="0.25">
      <c r="A98" s="171"/>
      <c r="B98" s="168" t="s">
        <v>259</v>
      </c>
      <c r="C98" s="172" t="s">
        <v>260</v>
      </c>
      <c r="D98" s="168" t="s">
        <v>261</v>
      </c>
      <c r="E98" s="168" t="s">
        <v>119</v>
      </c>
      <c r="F98" s="169">
        <v>130.78</v>
      </c>
      <c r="G98" s="170"/>
      <c r="H98" s="170"/>
      <c r="I98" s="170">
        <f t="shared" si="24"/>
        <v>0</v>
      </c>
      <c r="J98" s="168">
        <f t="shared" si="25"/>
        <v>328.26</v>
      </c>
      <c r="K98" s="1">
        <f t="shared" si="26"/>
        <v>0</v>
      </c>
      <c r="L98" s="1">
        <f t="shared" si="27"/>
        <v>0</v>
      </c>
      <c r="M98" s="1"/>
      <c r="N98" s="1">
        <v>2.5099999999999998</v>
      </c>
      <c r="O98" s="1"/>
      <c r="P98" s="167">
        <f t="shared" si="28"/>
        <v>0</v>
      </c>
      <c r="Q98" s="173"/>
      <c r="R98" s="173">
        <v>0</v>
      </c>
      <c r="S98" s="167">
        <f t="shared" si="29"/>
        <v>3.923</v>
      </c>
      <c r="X98">
        <v>0.03</v>
      </c>
      <c r="Z98">
        <v>0</v>
      </c>
    </row>
    <row r="99" spans="1:26" ht="24.95" customHeight="1" x14ac:dyDescent="0.25">
      <c r="A99" s="171"/>
      <c r="B99" s="168" t="s">
        <v>123</v>
      </c>
      <c r="C99" s="172" t="s">
        <v>262</v>
      </c>
      <c r="D99" s="168" t="s">
        <v>263</v>
      </c>
      <c r="E99" s="168" t="s">
        <v>128</v>
      </c>
      <c r="F99" s="169">
        <v>306.02499999999998</v>
      </c>
      <c r="G99" s="170"/>
      <c r="H99" s="170"/>
      <c r="I99" s="170">
        <f t="shared" si="24"/>
        <v>0</v>
      </c>
      <c r="J99" s="168">
        <f t="shared" si="25"/>
        <v>924.2</v>
      </c>
      <c r="K99" s="1">
        <f t="shared" si="26"/>
        <v>0</v>
      </c>
      <c r="L99" s="1">
        <f t="shared" si="27"/>
        <v>0</v>
      </c>
      <c r="M99" s="1"/>
      <c r="N99" s="1">
        <v>3.02</v>
      </c>
      <c r="O99" s="1"/>
      <c r="P99" s="167">
        <f t="shared" si="28"/>
        <v>0</v>
      </c>
      <c r="Q99" s="173"/>
      <c r="R99" s="173">
        <v>0</v>
      </c>
      <c r="S99" s="167">
        <f t="shared" si="29"/>
        <v>0</v>
      </c>
      <c r="X99">
        <v>0</v>
      </c>
      <c r="Z99">
        <v>0</v>
      </c>
    </row>
    <row r="100" spans="1:26" ht="24.95" customHeight="1" x14ac:dyDescent="0.25">
      <c r="A100" s="171"/>
      <c r="B100" s="168" t="s">
        <v>123</v>
      </c>
      <c r="C100" s="172" t="s">
        <v>264</v>
      </c>
      <c r="D100" s="168" t="s">
        <v>265</v>
      </c>
      <c r="E100" s="168" t="s">
        <v>145</v>
      </c>
      <c r="F100" s="169">
        <v>74.731666666666669</v>
      </c>
      <c r="G100" s="170"/>
      <c r="H100" s="170"/>
      <c r="I100" s="170">
        <f t="shared" si="24"/>
        <v>0</v>
      </c>
      <c r="J100" s="168">
        <f t="shared" si="25"/>
        <v>159.93</v>
      </c>
      <c r="K100" s="1">
        <f t="shared" si="26"/>
        <v>0</v>
      </c>
      <c r="L100" s="1">
        <f t="shared" si="27"/>
        <v>0</v>
      </c>
      <c r="M100" s="1"/>
      <c r="N100" s="1">
        <v>2.14</v>
      </c>
      <c r="O100" s="1"/>
      <c r="P100" s="167">
        <f t="shared" si="28"/>
        <v>0</v>
      </c>
      <c r="Q100" s="173"/>
      <c r="R100" s="173">
        <v>0</v>
      </c>
      <c r="S100" s="167">
        <f t="shared" si="29"/>
        <v>0</v>
      </c>
      <c r="X100">
        <v>0</v>
      </c>
      <c r="Z100">
        <v>0</v>
      </c>
    </row>
    <row r="101" spans="1:26" ht="35.1" customHeight="1" x14ac:dyDescent="0.25">
      <c r="A101" s="171"/>
      <c r="B101" s="168" t="s">
        <v>123</v>
      </c>
      <c r="C101" s="172" t="s">
        <v>266</v>
      </c>
      <c r="D101" s="168" t="s">
        <v>1015</v>
      </c>
      <c r="E101" s="168" t="s">
        <v>138</v>
      </c>
      <c r="F101" s="169">
        <v>80</v>
      </c>
      <c r="G101" s="170"/>
      <c r="H101" s="170"/>
      <c r="I101" s="170">
        <f t="shared" si="24"/>
        <v>0</v>
      </c>
      <c r="J101" s="168">
        <f t="shared" si="25"/>
        <v>365.6</v>
      </c>
      <c r="K101" s="1">
        <f t="shared" si="26"/>
        <v>0</v>
      </c>
      <c r="L101" s="1">
        <f t="shared" si="27"/>
        <v>0</v>
      </c>
      <c r="M101" s="1"/>
      <c r="N101" s="1">
        <v>4.57</v>
      </c>
      <c r="O101" s="1"/>
      <c r="P101" s="167">
        <f t="shared" si="28"/>
        <v>0</v>
      </c>
      <c r="Q101" s="173"/>
      <c r="R101" s="173">
        <v>0</v>
      </c>
      <c r="S101" s="167">
        <f t="shared" si="29"/>
        <v>0</v>
      </c>
      <c r="X101">
        <v>0</v>
      </c>
      <c r="Z101">
        <v>0</v>
      </c>
    </row>
    <row r="102" spans="1:26" ht="24.95" customHeight="1" x14ac:dyDescent="0.25">
      <c r="A102" s="171"/>
      <c r="B102" s="168" t="s">
        <v>123</v>
      </c>
      <c r="C102" s="172" t="s">
        <v>267</v>
      </c>
      <c r="D102" s="168" t="s">
        <v>268</v>
      </c>
      <c r="E102" s="168" t="s">
        <v>138</v>
      </c>
      <c r="F102" s="169">
        <v>3</v>
      </c>
      <c r="G102" s="170"/>
      <c r="H102" s="170"/>
      <c r="I102" s="170">
        <f t="shared" si="24"/>
        <v>0</v>
      </c>
      <c r="J102" s="168">
        <f t="shared" si="25"/>
        <v>15.93</v>
      </c>
      <c r="K102" s="1">
        <f t="shared" si="26"/>
        <v>0</v>
      </c>
      <c r="L102" s="1">
        <f t="shared" si="27"/>
        <v>0</v>
      </c>
      <c r="M102" s="1"/>
      <c r="N102" s="1">
        <v>5.31</v>
      </c>
      <c r="O102" s="1"/>
      <c r="P102" s="167">
        <f t="shared" si="28"/>
        <v>0</v>
      </c>
      <c r="Q102" s="173"/>
      <c r="R102" s="173">
        <v>0</v>
      </c>
      <c r="S102" s="167">
        <f t="shared" si="29"/>
        <v>0</v>
      </c>
      <c r="X102">
        <v>0</v>
      </c>
      <c r="Z102">
        <v>0</v>
      </c>
    </row>
    <row r="103" spans="1:26" ht="24.95" customHeight="1" x14ac:dyDescent="0.25">
      <c r="A103" s="171"/>
      <c r="B103" s="168" t="s">
        <v>269</v>
      </c>
      <c r="C103" s="172" t="s">
        <v>270</v>
      </c>
      <c r="D103" s="168" t="s">
        <v>271</v>
      </c>
      <c r="E103" s="168" t="s">
        <v>128</v>
      </c>
      <c r="F103" s="169">
        <v>12.767999999999999</v>
      </c>
      <c r="G103" s="170"/>
      <c r="H103" s="170"/>
      <c r="I103" s="170">
        <f t="shared" si="24"/>
        <v>0</v>
      </c>
      <c r="J103" s="168">
        <f t="shared" si="25"/>
        <v>22.6</v>
      </c>
      <c r="K103" s="1">
        <f t="shared" si="26"/>
        <v>0</v>
      </c>
      <c r="L103" s="1">
        <f t="shared" si="27"/>
        <v>0</v>
      </c>
      <c r="M103" s="1"/>
      <c r="N103" s="1">
        <v>1.77</v>
      </c>
      <c r="O103" s="1"/>
      <c r="P103" s="167">
        <f t="shared" si="28"/>
        <v>8.9999999999999993E-3</v>
      </c>
      <c r="Q103" s="173"/>
      <c r="R103" s="173">
        <v>6.8000000000000005E-4</v>
      </c>
      <c r="S103" s="167">
        <f t="shared" si="29"/>
        <v>1.4430000000000001</v>
      </c>
      <c r="X103">
        <v>0.113</v>
      </c>
      <c r="Z103">
        <v>0</v>
      </c>
    </row>
    <row r="104" spans="1:26" ht="24.95" customHeight="1" x14ac:dyDescent="0.25">
      <c r="A104" s="171"/>
      <c r="B104" s="168" t="s">
        <v>269</v>
      </c>
      <c r="C104" s="172" t="s">
        <v>272</v>
      </c>
      <c r="D104" s="168" t="s">
        <v>273</v>
      </c>
      <c r="E104" s="168" t="s">
        <v>128</v>
      </c>
      <c r="F104" s="169">
        <v>29.558500000000002</v>
      </c>
      <c r="G104" s="170"/>
      <c r="H104" s="170"/>
      <c r="I104" s="170">
        <f t="shared" si="24"/>
        <v>0</v>
      </c>
      <c r="J104" s="168">
        <f t="shared" si="25"/>
        <v>199.52</v>
      </c>
      <c r="K104" s="1">
        <f t="shared" si="26"/>
        <v>0</v>
      </c>
      <c r="L104" s="1">
        <f t="shared" si="27"/>
        <v>0</v>
      </c>
      <c r="M104" s="1"/>
      <c r="N104" s="1">
        <v>6.75</v>
      </c>
      <c r="O104" s="1"/>
      <c r="P104" s="167">
        <f t="shared" si="28"/>
        <v>6.7000000000000004E-2</v>
      </c>
      <c r="Q104" s="173"/>
      <c r="R104" s="173">
        <v>2.2699999999999999E-3</v>
      </c>
      <c r="S104" s="167">
        <f t="shared" si="29"/>
        <v>23.646999999999998</v>
      </c>
      <c r="X104">
        <v>0.8</v>
      </c>
      <c r="Z104">
        <v>0</v>
      </c>
    </row>
    <row r="105" spans="1:26" ht="24.95" customHeight="1" x14ac:dyDescent="0.25">
      <c r="A105" s="171"/>
      <c r="B105" s="168" t="s">
        <v>269</v>
      </c>
      <c r="C105" s="172" t="s">
        <v>274</v>
      </c>
      <c r="D105" s="168" t="s">
        <v>275</v>
      </c>
      <c r="E105" s="168" t="s">
        <v>276</v>
      </c>
      <c r="F105" s="169">
        <v>0.88500000000000001</v>
      </c>
      <c r="G105" s="170"/>
      <c r="H105" s="170"/>
      <c r="I105" s="170">
        <f t="shared" si="24"/>
        <v>0</v>
      </c>
      <c r="J105" s="168">
        <f t="shared" si="25"/>
        <v>49.98</v>
      </c>
      <c r="K105" s="1">
        <f t="shared" si="26"/>
        <v>0</v>
      </c>
      <c r="L105" s="1">
        <f t="shared" si="27"/>
        <v>0</v>
      </c>
      <c r="M105" s="1"/>
      <c r="N105" s="1">
        <v>56.48</v>
      </c>
      <c r="O105" s="1"/>
      <c r="P105" s="167">
        <f t="shared" si="28"/>
        <v>0</v>
      </c>
      <c r="Q105" s="173"/>
      <c r="R105" s="173">
        <v>0</v>
      </c>
      <c r="S105" s="167">
        <f t="shared" si="29"/>
        <v>1.9470000000000001</v>
      </c>
      <c r="X105">
        <v>2.2000000000000002</v>
      </c>
      <c r="Z105">
        <v>0</v>
      </c>
    </row>
    <row r="106" spans="1:26" ht="35.1" customHeight="1" x14ac:dyDescent="0.25">
      <c r="A106" s="171"/>
      <c r="B106" s="168" t="s">
        <v>269</v>
      </c>
      <c r="C106" s="172" t="s">
        <v>277</v>
      </c>
      <c r="D106" s="168" t="s">
        <v>278</v>
      </c>
      <c r="E106" s="168" t="s">
        <v>103</v>
      </c>
      <c r="F106" s="169">
        <v>0.15</v>
      </c>
      <c r="G106" s="170"/>
      <c r="H106" s="170"/>
      <c r="I106" s="170">
        <f t="shared" si="24"/>
        <v>0</v>
      </c>
      <c r="J106" s="168">
        <f t="shared" si="25"/>
        <v>12.45</v>
      </c>
      <c r="K106" s="1">
        <f t="shared" si="26"/>
        <v>0</v>
      </c>
      <c r="L106" s="1">
        <f t="shared" si="27"/>
        <v>0</v>
      </c>
      <c r="M106" s="1"/>
      <c r="N106" s="1">
        <v>83.02</v>
      </c>
      <c r="O106" s="1"/>
      <c r="P106" s="167">
        <f t="shared" si="28"/>
        <v>0</v>
      </c>
      <c r="Q106" s="173"/>
      <c r="R106" s="173">
        <v>0</v>
      </c>
      <c r="S106" s="167">
        <f t="shared" si="29"/>
        <v>0.33</v>
      </c>
      <c r="X106">
        <v>2.2000000000000002</v>
      </c>
      <c r="Z106">
        <v>0</v>
      </c>
    </row>
    <row r="107" spans="1:26" ht="24.95" customHeight="1" x14ac:dyDescent="0.25">
      <c r="A107" s="171"/>
      <c r="B107" s="168" t="s">
        <v>269</v>
      </c>
      <c r="C107" s="172" t="s">
        <v>279</v>
      </c>
      <c r="D107" s="168" t="s">
        <v>280</v>
      </c>
      <c r="E107" s="168" t="s">
        <v>128</v>
      </c>
      <c r="F107" s="169">
        <v>7</v>
      </c>
      <c r="G107" s="170"/>
      <c r="H107" s="170"/>
      <c r="I107" s="170">
        <f t="shared" si="24"/>
        <v>0</v>
      </c>
      <c r="J107" s="168">
        <f t="shared" si="25"/>
        <v>10.57</v>
      </c>
      <c r="K107" s="1">
        <f t="shared" si="26"/>
        <v>0</v>
      </c>
      <c r="L107" s="1">
        <f t="shared" si="27"/>
        <v>0</v>
      </c>
      <c r="M107" s="1"/>
      <c r="N107" s="1">
        <v>1.51</v>
      </c>
      <c r="O107" s="1"/>
      <c r="P107" s="167">
        <f t="shared" si="28"/>
        <v>0</v>
      </c>
      <c r="Q107" s="173"/>
      <c r="R107" s="173">
        <v>0</v>
      </c>
      <c r="S107" s="167">
        <f t="shared" si="29"/>
        <v>0.14000000000000001</v>
      </c>
      <c r="X107">
        <v>0.02</v>
      </c>
      <c r="Z107">
        <v>0</v>
      </c>
    </row>
    <row r="108" spans="1:26" ht="24.95" customHeight="1" x14ac:dyDescent="0.25">
      <c r="A108" s="171"/>
      <c r="B108" s="168" t="s">
        <v>269</v>
      </c>
      <c r="C108" s="172" t="s">
        <v>281</v>
      </c>
      <c r="D108" s="168" t="s">
        <v>282</v>
      </c>
      <c r="E108" s="168" t="s">
        <v>103</v>
      </c>
      <c r="F108" s="169">
        <v>49.790999999999997</v>
      </c>
      <c r="G108" s="170"/>
      <c r="H108" s="170"/>
      <c r="I108" s="170">
        <f t="shared" si="24"/>
        <v>0</v>
      </c>
      <c r="J108" s="168">
        <f t="shared" si="25"/>
        <v>316.67</v>
      </c>
      <c r="K108" s="1">
        <f t="shared" si="26"/>
        <v>0</v>
      </c>
      <c r="L108" s="1">
        <f t="shared" si="27"/>
        <v>0</v>
      </c>
      <c r="M108" s="1"/>
      <c r="N108" s="1">
        <v>6.36</v>
      </c>
      <c r="O108" s="1"/>
      <c r="P108" s="167">
        <f t="shared" si="28"/>
        <v>0</v>
      </c>
      <c r="Q108" s="173"/>
      <c r="R108" s="173">
        <v>0</v>
      </c>
      <c r="S108" s="167">
        <f t="shared" si="29"/>
        <v>69.706999999999994</v>
      </c>
      <c r="X108">
        <v>1.4</v>
      </c>
      <c r="Z108">
        <v>0</v>
      </c>
    </row>
    <row r="109" spans="1:26" ht="24.95" customHeight="1" x14ac:dyDescent="0.25">
      <c r="A109" s="171"/>
      <c r="B109" s="168" t="s">
        <v>269</v>
      </c>
      <c r="C109" s="172" t="s">
        <v>283</v>
      </c>
      <c r="D109" s="168" t="s">
        <v>284</v>
      </c>
      <c r="E109" s="168" t="s">
        <v>138</v>
      </c>
      <c r="F109" s="169">
        <v>3</v>
      </c>
      <c r="G109" s="170"/>
      <c r="H109" s="170"/>
      <c r="I109" s="170">
        <f t="shared" si="24"/>
        <v>0</v>
      </c>
      <c r="J109" s="168">
        <f t="shared" si="25"/>
        <v>1.1100000000000001</v>
      </c>
      <c r="K109" s="1">
        <f t="shared" si="26"/>
        <v>0</v>
      </c>
      <c r="L109" s="1">
        <f t="shared" si="27"/>
        <v>0</v>
      </c>
      <c r="M109" s="1"/>
      <c r="N109" s="1">
        <v>0.37</v>
      </c>
      <c r="O109" s="1"/>
      <c r="P109" s="167">
        <f t="shared" si="28"/>
        <v>0</v>
      </c>
      <c r="Q109" s="173"/>
      <c r="R109" s="173">
        <v>0</v>
      </c>
      <c r="S109" s="167">
        <f t="shared" si="29"/>
        <v>0</v>
      </c>
      <c r="X109">
        <v>0</v>
      </c>
      <c r="Z109">
        <v>0</v>
      </c>
    </row>
    <row r="110" spans="1:26" ht="24.95" customHeight="1" x14ac:dyDescent="0.25">
      <c r="A110" s="171"/>
      <c r="B110" s="168" t="s">
        <v>269</v>
      </c>
      <c r="C110" s="172" t="s">
        <v>283</v>
      </c>
      <c r="D110" s="168" t="s">
        <v>284</v>
      </c>
      <c r="E110" s="168" t="s">
        <v>138</v>
      </c>
      <c r="F110" s="169">
        <v>8</v>
      </c>
      <c r="G110" s="170"/>
      <c r="H110" s="170"/>
      <c r="I110" s="170">
        <f t="shared" si="24"/>
        <v>0</v>
      </c>
      <c r="J110" s="168">
        <f t="shared" si="25"/>
        <v>2.96</v>
      </c>
      <c r="K110" s="1">
        <f t="shared" si="26"/>
        <v>0</v>
      </c>
      <c r="L110" s="1">
        <f t="shared" si="27"/>
        <v>0</v>
      </c>
      <c r="M110" s="1"/>
      <c r="N110" s="1">
        <v>0.37</v>
      </c>
      <c r="O110" s="1"/>
      <c r="P110" s="167">
        <f t="shared" si="28"/>
        <v>0</v>
      </c>
      <c r="Q110" s="173"/>
      <c r="R110" s="173">
        <v>0</v>
      </c>
      <c r="S110" s="167">
        <f t="shared" si="29"/>
        <v>0</v>
      </c>
      <c r="X110">
        <v>0</v>
      </c>
      <c r="Z110">
        <v>0</v>
      </c>
    </row>
    <row r="111" spans="1:26" ht="24.95" customHeight="1" x14ac:dyDescent="0.25">
      <c r="A111" s="171"/>
      <c r="B111" s="168" t="s">
        <v>269</v>
      </c>
      <c r="C111" s="172" t="s">
        <v>285</v>
      </c>
      <c r="D111" s="168" t="s">
        <v>286</v>
      </c>
      <c r="E111" s="168" t="s">
        <v>128</v>
      </c>
      <c r="F111" s="169">
        <v>8.4084000000000003</v>
      </c>
      <c r="G111" s="170"/>
      <c r="H111" s="170"/>
      <c r="I111" s="170">
        <f t="shared" si="24"/>
        <v>0</v>
      </c>
      <c r="J111" s="168">
        <f t="shared" si="25"/>
        <v>47.42</v>
      </c>
      <c r="K111" s="1">
        <f t="shared" si="26"/>
        <v>0</v>
      </c>
      <c r="L111" s="1">
        <f t="shared" si="27"/>
        <v>0</v>
      </c>
      <c r="M111" s="1"/>
      <c r="N111" s="1">
        <v>5.64</v>
      </c>
      <c r="O111" s="1"/>
      <c r="P111" s="167">
        <f t="shared" si="28"/>
        <v>8.9999999999999993E-3</v>
      </c>
      <c r="Q111" s="173"/>
      <c r="R111" s="173">
        <v>1.0300000000000001E-3</v>
      </c>
      <c r="S111" s="167">
        <f t="shared" si="29"/>
        <v>0.52100000000000002</v>
      </c>
      <c r="X111">
        <v>6.2E-2</v>
      </c>
      <c r="Z111">
        <v>0</v>
      </c>
    </row>
    <row r="112" spans="1:26" ht="24.95" customHeight="1" x14ac:dyDescent="0.25">
      <c r="A112" s="171"/>
      <c r="B112" s="168" t="s">
        <v>269</v>
      </c>
      <c r="C112" s="172" t="s">
        <v>287</v>
      </c>
      <c r="D112" s="168" t="s">
        <v>288</v>
      </c>
      <c r="E112" s="168" t="s">
        <v>128</v>
      </c>
      <c r="F112" s="169">
        <v>4.4000000000000004</v>
      </c>
      <c r="G112" s="170"/>
      <c r="H112" s="170"/>
      <c r="I112" s="170">
        <f t="shared" si="24"/>
        <v>0</v>
      </c>
      <c r="J112" s="168">
        <f t="shared" si="25"/>
        <v>16.68</v>
      </c>
      <c r="K112" s="1">
        <f t="shared" si="26"/>
        <v>0</v>
      </c>
      <c r="L112" s="1">
        <f t="shared" si="27"/>
        <v>0</v>
      </c>
      <c r="M112" s="1"/>
      <c r="N112" s="1">
        <v>3.79</v>
      </c>
      <c r="O112" s="1"/>
      <c r="P112" s="167">
        <f t="shared" si="28"/>
        <v>5.0000000000000001E-3</v>
      </c>
      <c r="Q112" s="173"/>
      <c r="R112" s="173">
        <v>1.1999999999999999E-3</v>
      </c>
      <c r="S112" s="167">
        <f t="shared" si="29"/>
        <v>0.38700000000000001</v>
      </c>
      <c r="X112">
        <v>8.7999999999999995E-2</v>
      </c>
      <c r="Z112">
        <v>0</v>
      </c>
    </row>
    <row r="113" spans="1:26" ht="24.95" customHeight="1" x14ac:dyDescent="0.25">
      <c r="A113" s="171"/>
      <c r="B113" s="168" t="s">
        <v>269</v>
      </c>
      <c r="C113" s="172" t="s">
        <v>289</v>
      </c>
      <c r="D113" s="168" t="s">
        <v>290</v>
      </c>
      <c r="E113" s="168" t="s">
        <v>138</v>
      </c>
      <c r="F113" s="169">
        <v>1</v>
      </c>
      <c r="G113" s="170"/>
      <c r="H113" s="170"/>
      <c r="I113" s="170">
        <f t="shared" si="24"/>
        <v>0</v>
      </c>
      <c r="J113" s="168">
        <f t="shared" si="25"/>
        <v>3.78</v>
      </c>
      <c r="K113" s="1">
        <f t="shared" si="26"/>
        <v>0</v>
      </c>
      <c r="L113" s="1">
        <f t="shared" si="27"/>
        <v>0</v>
      </c>
      <c r="M113" s="1"/>
      <c r="N113" s="1">
        <v>3.7800000000000002</v>
      </c>
      <c r="O113" s="1"/>
      <c r="P113" s="167">
        <f t="shared" si="28"/>
        <v>0</v>
      </c>
      <c r="Q113" s="173"/>
      <c r="R113" s="173">
        <v>3.4000000000000002E-4</v>
      </c>
      <c r="S113" s="167">
        <f t="shared" si="29"/>
        <v>5.3999999999999999E-2</v>
      </c>
      <c r="X113">
        <v>5.3999999999999999E-2</v>
      </c>
      <c r="Z113">
        <v>0</v>
      </c>
    </row>
    <row r="114" spans="1:26" ht="24.95" customHeight="1" x14ac:dyDescent="0.25">
      <c r="A114" s="171"/>
      <c r="B114" s="168" t="s">
        <v>269</v>
      </c>
      <c r="C114" s="172" t="s">
        <v>291</v>
      </c>
      <c r="D114" s="168" t="s">
        <v>292</v>
      </c>
      <c r="E114" s="168" t="s">
        <v>138</v>
      </c>
      <c r="F114" s="169">
        <v>2</v>
      </c>
      <c r="G114" s="170"/>
      <c r="H114" s="170"/>
      <c r="I114" s="170">
        <f t="shared" si="24"/>
        <v>0</v>
      </c>
      <c r="J114" s="168">
        <f t="shared" si="25"/>
        <v>14.34</v>
      </c>
      <c r="K114" s="1">
        <f t="shared" si="26"/>
        <v>0</v>
      </c>
      <c r="L114" s="1">
        <f t="shared" si="27"/>
        <v>0</v>
      </c>
      <c r="M114" s="1"/>
      <c r="N114" s="1">
        <v>7.17</v>
      </c>
      <c r="O114" s="1"/>
      <c r="P114" s="167">
        <f t="shared" si="28"/>
        <v>3.0000000000000001E-3</v>
      </c>
      <c r="Q114" s="173"/>
      <c r="R114" s="173">
        <v>1.3660320000000001E-3</v>
      </c>
      <c r="S114" s="167">
        <f t="shared" si="29"/>
        <v>0.16</v>
      </c>
      <c r="X114">
        <v>0.08</v>
      </c>
      <c r="Z114">
        <v>0</v>
      </c>
    </row>
    <row r="115" spans="1:26" ht="35.1" customHeight="1" x14ac:dyDescent="0.25">
      <c r="A115" s="171"/>
      <c r="B115" s="168" t="s">
        <v>269</v>
      </c>
      <c r="C115" s="172" t="s">
        <v>293</v>
      </c>
      <c r="D115" s="168" t="s">
        <v>294</v>
      </c>
      <c r="E115" s="168" t="s">
        <v>145</v>
      </c>
      <c r="F115" s="169">
        <v>4</v>
      </c>
      <c r="G115" s="170"/>
      <c r="H115" s="170"/>
      <c r="I115" s="170">
        <f t="shared" si="24"/>
        <v>0</v>
      </c>
      <c r="J115" s="168">
        <f t="shared" si="25"/>
        <v>22.28</v>
      </c>
      <c r="K115" s="1">
        <f t="shared" si="26"/>
        <v>0</v>
      </c>
      <c r="L115" s="1">
        <f t="shared" si="27"/>
        <v>0</v>
      </c>
      <c r="M115" s="1"/>
      <c r="N115" s="1">
        <v>5.57</v>
      </c>
      <c r="O115" s="1"/>
      <c r="P115" s="167">
        <f t="shared" si="28"/>
        <v>2E-3</v>
      </c>
      <c r="Q115" s="173"/>
      <c r="R115" s="173">
        <v>5.0000000000000001E-4</v>
      </c>
      <c r="S115" s="167">
        <f t="shared" si="29"/>
        <v>0.32400000000000001</v>
      </c>
      <c r="X115">
        <v>8.1000000000000003E-2</v>
      </c>
      <c r="Z115">
        <v>0</v>
      </c>
    </row>
    <row r="116" spans="1:26" ht="24.95" customHeight="1" x14ac:dyDescent="0.25">
      <c r="A116" s="171"/>
      <c r="B116" s="168" t="s">
        <v>269</v>
      </c>
      <c r="C116" s="172" t="s">
        <v>295</v>
      </c>
      <c r="D116" s="168" t="s">
        <v>296</v>
      </c>
      <c r="E116" s="168" t="s">
        <v>128</v>
      </c>
      <c r="F116" s="169">
        <v>0.5</v>
      </c>
      <c r="G116" s="170"/>
      <c r="H116" s="170"/>
      <c r="I116" s="170">
        <f t="shared" si="24"/>
        <v>0</v>
      </c>
      <c r="J116" s="168">
        <f t="shared" si="25"/>
        <v>2.4700000000000002</v>
      </c>
      <c r="K116" s="1">
        <f t="shared" si="26"/>
        <v>0</v>
      </c>
      <c r="L116" s="1">
        <f t="shared" si="27"/>
        <v>0</v>
      </c>
      <c r="M116" s="1"/>
      <c r="N116" s="1">
        <v>4.9399999999999995</v>
      </c>
      <c r="O116" s="1"/>
      <c r="P116" s="167">
        <f t="shared" si="28"/>
        <v>0</v>
      </c>
      <c r="Q116" s="173"/>
      <c r="R116" s="173">
        <v>0</v>
      </c>
      <c r="S116" s="167">
        <f t="shared" si="29"/>
        <v>3.4000000000000002E-2</v>
      </c>
      <c r="X116">
        <v>6.8000000000000005E-2</v>
      </c>
      <c r="Z116">
        <v>0</v>
      </c>
    </row>
    <row r="117" spans="1:26" ht="24.95" customHeight="1" x14ac:dyDescent="0.25">
      <c r="A117" s="171"/>
      <c r="B117" s="168" t="s">
        <v>269</v>
      </c>
      <c r="C117" s="172" t="s">
        <v>297</v>
      </c>
      <c r="D117" s="168" t="s">
        <v>298</v>
      </c>
      <c r="E117" s="168" t="s">
        <v>128</v>
      </c>
      <c r="F117" s="169">
        <v>53.7</v>
      </c>
      <c r="G117" s="170"/>
      <c r="H117" s="170"/>
      <c r="I117" s="170">
        <f t="shared" si="24"/>
        <v>0</v>
      </c>
      <c r="J117" s="168">
        <f t="shared" si="25"/>
        <v>283.54000000000002</v>
      </c>
      <c r="K117" s="1">
        <f t="shared" si="26"/>
        <v>0</v>
      </c>
      <c r="L117" s="1">
        <f t="shared" si="27"/>
        <v>0</v>
      </c>
      <c r="M117" s="1"/>
      <c r="N117" s="1">
        <v>5.28</v>
      </c>
      <c r="O117" s="1"/>
      <c r="P117" s="167">
        <f t="shared" si="28"/>
        <v>0</v>
      </c>
      <c r="Q117" s="173"/>
      <c r="R117" s="173">
        <v>0</v>
      </c>
      <c r="S117" s="167">
        <f t="shared" si="29"/>
        <v>6.0140000000000002</v>
      </c>
      <c r="X117">
        <v>0.112</v>
      </c>
      <c r="Z117">
        <v>0</v>
      </c>
    </row>
    <row r="118" spans="1:26" ht="24.95" customHeight="1" x14ac:dyDescent="0.25">
      <c r="A118" s="171"/>
      <c r="B118" s="168" t="s">
        <v>269</v>
      </c>
      <c r="C118" s="172" t="s">
        <v>299</v>
      </c>
      <c r="D118" s="168" t="s">
        <v>300</v>
      </c>
      <c r="E118" s="168" t="s">
        <v>210</v>
      </c>
      <c r="F118" s="169">
        <v>108.63230479999999</v>
      </c>
      <c r="G118" s="170"/>
      <c r="H118" s="170"/>
      <c r="I118" s="170">
        <f t="shared" si="24"/>
        <v>0</v>
      </c>
      <c r="J118" s="168">
        <f t="shared" si="25"/>
        <v>736.53</v>
      </c>
      <c r="K118" s="1">
        <f t="shared" si="26"/>
        <v>0</v>
      </c>
      <c r="L118" s="1">
        <f t="shared" si="27"/>
        <v>0</v>
      </c>
      <c r="M118" s="1"/>
      <c r="N118" s="1">
        <v>6.78</v>
      </c>
      <c r="O118" s="1"/>
      <c r="P118" s="167">
        <f t="shared" si="28"/>
        <v>0</v>
      </c>
      <c r="Q118" s="173"/>
      <c r="R118" s="173">
        <v>0</v>
      </c>
      <c r="S118" s="167">
        <f t="shared" si="29"/>
        <v>0</v>
      </c>
      <c r="X118">
        <v>0</v>
      </c>
      <c r="Z118">
        <v>0</v>
      </c>
    </row>
    <row r="119" spans="1:26" ht="24.95" customHeight="1" x14ac:dyDescent="0.25">
      <c r="A119" s="171"/>
      <c r="B119" s="168" t="s">
        <v>269</v>
      </c>
      <c r="C119" s="172" t="s">
        <v>301</v>
      </c>
      <c r="D119" s="168" t="s">
        <v>302</v>
      </c>
      <c r="E119" s="168" t="s">
        <v>210</v>
      </c>
      <c r="F119" s="169">
        <v>108.63200000000001</v>
      </c>
      <c r="G119" s="170"/>
      <c r="H119" s="170"/>
      <c r="I119" s="170">
        <f t="shared" si="24"/>
        <v>0</v>
      </c>
      <c r="J119" s="168">
        <f t="shared" si="25"/>
        <v>743.04</v>
      </c>
      <c r="K119" s="1">
        <f t="shared" si="26"/>
        <v>0</v>
      </c>
      <c r="L119" s="1">
        <f t="shared" si="27"/>
        <v>0</v>
      </c>
      <c r="M119" s="1"/>
      <c r="N119" s="1">
        <v>6.84</v>
      </c>
      <c r="O119" s="1"/>
      <c r="P119" s="167">
        <f t="shared" si="28"/>
        <v>0</v>
      </c>
      <c r="Q119" s="173"/>
      <c r="R119" s="173">
        <v>0</v>
      </c>
      <c r="S119" s="167">
        <f t="shared" si="29"/>
        <v>0</v>
      </c>
      <c r="X119">
        <v>0</v>
      </c>
      <c r="Z119">
        <v>0</v>
      </c>
    </row>
    <row r="120" spans="1:26" ht="24.95" customHeight="1" x14ac:dyDescent="0.25">
      <c r="A120" s="171"/>
      <c r="B120" s="168" t="s">
        <v>269</v>
      </c>
      <c r="C120" s="172" t="s">
        <v>303</v>
      </c>
      <c r="D120" s="168" t="s">
        <v>304</v>
      </c>
      <c r="E120" s="168" t="s">
        <v>305</v>
      </c>
      <c r="F120" s="169">
        <v>108.63200000000001</v>
      </c>
      <c r="G120" s="170"/>
      <c r="H120" s="170"/>
      <c r="I120" s="170">
        <f t="shared" si="24"/>
        <v>0</v>
      </c>
      <c r="J120" s="168">
        <f t="shared" si="25"/>
        <v>2143.31</v>
      </c>
      <c r="K120" s="1">
        <f t="shared" si="26"/>
        <v>0</v>
      </c>
      <c r="L120" s="1">
        <f t="shared" si="27"/>
        <v>0</v>
      </c>
      <c r="M120" s="1"/>
      <c r="N120" s="1">
        <v>19.73</v>
      </c>
      <c r="O120" s="1"/>
      <c r="P120" s="167">
        <f t="shared" si="28"/>
        <v>0</v>
      </c>
      <c r="Q120" s="173"/>
      <c r="R120" s="173">
        <v>0</v>
      </c>
      <c r="S120" s="167">
        <f t="shared" si="29"/>
        <v>0</v>
      </c>
      <c r="X120">
        <v>0</v>
      </c>
      <c r="Z120">
        <v>0</v>
      </c>
    </row>
    <row r="121" spans="1:26" ht="24.95" customHeight="1" x14ac:dyDescent="0.25">
      <c r="A121" s="171"/>
      <c r="B121" s="168" t="s">
        <v>306</v>
      </c>
      <c r="C121" s="172" t="s">
        <v>307</v>
      </c>
      <c r="D121" s="168" t="s">
        <v>308</v>
      </c>
      <c r="E121" s="168" t="s">
        <v>103</v>
      </c>
      <c r="F121" s="169">
        <v>0.7</v>
      </c>
      <c r="G121" s="170"/>
      <c r="H121" s="170"/>
      <c r="I121" s="170">
        <f t="shared" si="24"/>
        <v>0</v>
      </c>
      <c r="J121" s="168">
        <f t="shared" si="25"/>
        <v>248.26</v>
      </c>
      <c r="K121" s="1">
        <f t="shared" si="26"/>
        <v>0</v>
      </c>
      <c r="L121" s="1">
        <f t="shared" si="27"/>
        <v>0</v>
      </c>
      <c r="M121" s="1"/>
      <c r="N121" s="1">
        <v>354.65</v>
      </c>
      <c r="O121" s="1"/>
      <c r="P121" s="167">
        <f t="shared" si="28"/>
        <v>0</v>
      </c>
      <c r="Q121" s="173"/>
      <c r="R121" s="173">
        <v>0</v>
      </c>
      <c r="S121" s="167">
        <f t="shared" si="29"/>
        <v>0</v>
      </c>
      <c r="X121">
        <v>0</v>
      </c>
      <c r="Z121">
        <v>0</v>
      </c>
    </row>
    <row r="122" spans="1:26" ht="24.95" customHeight="1" x14ac:dyDescent="0.25">
      <c r="A122" s="171"/>
      <c r="B122" s="168" t="s">
        <v>168</v>
      </c>
      <c r="C122" s="172" t="s">
        <v>309</v>
      </c>
      <c r="D122" s="168" t="s">
        <v>310</v>
      </c>
      <c r="E122" s="168" t="s">
        <v>145</v>
      </c>
      <c r="F122" s="169">
        <v>23.6</v>
      </c>
      <c r="G122" s="170"/>
      <c r="H122" s="170"/>
      <c r="I122" s="170">
        <f t="shared" si="24"/>
        <v>0</v>
      </c>
      <c r="J122" s="168">
        <f t="shared" si="25"/>
        <v>231.75</v>
      </c>
      <c r="K122" s="1">
        <f t="shared" si="26"/>
        <v>0</v>
      </c>
      <c r="L122" s="1">
        <f t="shared" si="27"/>
        <v>0</v>
      </c>
      <c r="M122" s="1"/>
      <c r="N122" s="1">
        <v>9.82</v>
      </c>
      <c r="O122" s="1"/>
      <c r="P122" s="167">
        <f t="shared" si="28"/>
        <v>3.9809999999999999</v>
      </c>
      <c r="Q122" s="173"/>
      <c r="R122" s="173">
        <v>0.16867636559999999</v>
      </c>
      <c r="S122" s="167">
        <f t="shared" si="29"/>
        <v>0</v>
      </c>
      <c r="X122">
        <v>0</v>
      </c>
      <c r="Z122">
        <v>0</v>
      </c>
    </row>
    <row r="123" spans="1:26" ht="24.95" customHeight="1" x14ac:dyDescent="0.25">
      <c r="A123" s="171"/>
      <c r="B123" s="168" t="s">
        <v>311</v>
      </c>
      <c r="C123" s="172" t="s">
        <v>312</v>
      </c>
      <c r="D123" s="168" t="s">
        <v>313</v>
      </c>
      <c r="E123" s="168" t="s">
        <v>210</v>
      </c>
      <c r="F123" s="169">
        <v>108.63200000000001</v>
      </c>
      <c r="G123" s="170"/>
      <c r="H123" s="170"/>
      <c r="I123" s="170">
        <f t="shared" si="24"/>
        <v>0</v>
      </c>
      <c r="J123" s="168">
        <f t="shared" si="25"/>
        <v>357.4</v>
      </c>
      <c r="K123" s="1">
        <f t="shared" si="26"/>
        <v>0</v>
      </c>
      <c r="L123" s="1">
        <f t="shared" si="27"/>
        <v>0</v>
      </c>
      <c r="M123" s="1"/>
      <c r="N123" s="1">
        <v>3.29</v>
      </c>
      <c r="O123" s="1"/>
      <c r="P123" s="167">
        <f t="shared" si="28"/>
        <v>0</v>
      </c>
      <c r="Q123" s="173"/>
      <c r="R123" s="173">
        <v>0</v>
      </c>
      <c r="S123" s="167">
        <f t="shared" si="29"/>
        <v>0</v>
      </c>
      <c r="X123">
        <v>0</v>
      </c>
      <c r="Z123">
        <v>0</v>
      </c>
    </row>
    <row r="124" spans="1:26" ht="24.95" customHeight="1" x14ac:dyDescent="0.25">
      <c r="A124" s="171"/>
      <c r="B124" s="168" t="s">
        <v>311</v>
      </c>
      <c r="C124" s="172" t="s">
        <v>314</v>
      </c>
      <c r="D124" s="168" t="s">
        <v>315</v>
      </c>
      <c r="E124" s="168" t="s">
        <v>210</v>
      </c>
      <c r="F124" s="169">
        <v>1629.48</v>
      </c>
      <c r="G124" s="170"/>
      <c r="H124" s="170"/>
      <c r="I124" s="170">
        <f t="shared" si="24"/>
        <v>0</v>
      </c>
      <c r="J124" s="168">
        <f t="shared" si="25"/>
        <v>260.72000000000003</v>
      </c>
      <c r="K124" s="1">
        <f t="shared" si="26"/>
        <v>0</v>
      </c>
      <c r="L124" s="1">
        <f t="shared" si="27"/>
        <v>0</v>
      </c>
      <c r="M124" s="1"/>
      <c r="N124" s="1">
        <v>0.16</v>
      </c>
      <c r="O124" s="1"/>
      <c r="P124" s="167">
        <f t="shared" si="28"/>
        <v>0</v>
      </c>
      <c r="Q124" s="173"/>
      <c r="R124" s="173">
        <v>0</v>
      </c>
      <c r="S124" s="167">
        <f t="shared" si="29"/>
        <v>0</v>
      </c>
      <c r="X124">
        <v>0</v>
      </c>
      <c r="Z124">
        <v>0</v>
      </c>
    </row>
    <row r="125" spans="1:26" ht="24.95" customHeight="1" x14ac:dyDescent="0.25">
      <c r="A125" s="171"/>
      <c r="B125" s="168" t="s">
        <v>311</v>
      </c>
      <c r="C125" s="172" t="s">
        <v>316</v>
      </c>
      <c r="D125" s="168" t="s">
        <v>317</v>
      </c>
      <c r="E125" s="168" t="s">
        <v>210</v>
      </c>
      <c r="F125" s="169">
        <v>108.63200000000001</v>
      </c>
      <c r="G125" s="170"/>
      <c r="H125" s="170"/>
      <c r="I125" s="170">
        <f t="shared" si="24"/>
        <v>0</v>
      </c>
      <c r="J125" s="168">
        <f t="shared" si="25"/>
        <v>389.99</v>
      </c>
      <c r="K125" s="1">
        <f t="shared" si="26"/>
        <v>0</v>
      </c>
      <c r="L125" s="1">
        <f t="shared" si="27"/>
        <v>0</v>
      </c>
      <c r="M125" s="1"/>
      <c r="N125" s="1">
        <v>3.59</v>
      </c>
      <c r="O125" s="1"/>
      <c r="P125" s="167">
        <f t="shared" si="28"/>
        <v>0</v>
      </c>
      <c r="Q125" s="173"/>
      <c r="R125" s="173">
        <v>0</v>
      </c>
      <c r="S125" s="167">
        <f t="shared" si="29"/>
        <v>0</v>
      </c>
      <c r="X125">
        <v>0</v>
      </c>
      <c r="Z125">
        <v>0</v>
      </c>
    </row>
    <row r="126" spans="1:26" ht="24.95" customHeight="1" x14ac:dyDescent="0.25">
      <c r="A126" s="171"/>
      <c r="B126" s="168" t="s">
        <v>318</v>
      </c>
      <c r="C126" s="172" t="s">
        <v>319</v>
      </c>
      <c r="D126" s="168" t="s">
        <v>320</v>
      </c>
      <c r="E126" s="168" t="s">
        <v>321</v>
      </c>
      <c r="F126" s="169">
        <v>1</v>
      </c>
      <c r="G126" s="170"/>
      <c r="H126" s="170"/>
      <c r="I126" s="170">
        <f t="shared" si="24"/>
        <v>0</v>
      </c>
      <c r="J126" s="168">
        <f t="shared" si="25"/>
        <v>208.25</v>
      </c>
      <c r="K126" s="1">
        <f t="shared" si="26"/>
        <v>0</v>
      </c>
      <c r="L126" s="1">
        <f t="shared" si="27"/>
        <v>0</v>
      </c>
      <c r="M126" s="1"/>
      <c r="N126" s="1">
        <v>208.25</v>
      </c>
      <c r="O126" s="1"/>
      <c r="P126" s="167">
        <f t="shared" si="28"/>
        <v>4.0000000000000001E-3</v>
      </c>
      <c r="Q126" s="173"/>
      <c r="R126" s="173">
        <v>3.7000000000000002E-3</v>
      </c>
      <c r="S126" s="167">
        <f t="shared" si="29"/>
        <v>0</v>
      </c>
      <c r="X126">
        <v>0</v>
      </c>
      <c r="Z126">
        <v>0</v>
      </c>
    </row>
    <row r="127" spans="1:26" ht="24.95" customHeight="1" x14ac:dyDescent="0.25">
      <c r="A127" s="171"/>
      <c r="B127" s="168" t="s">
        <v>239</v>
      </c>
      <c r="C127" s="172" t="s">
        <v>322</v>
      </c>
      <c r="D127" s="168" t="s">
        <v>323</v>
      </c>
      <c r="E127" s="168" t="s">
        <v>321</v>
      </c>
      <c r="F127" s="169">
        <v>1</v>
      </c>
      <c r="G127" s="170"/>
      <c r="H127" s="170"/>
      <c r="I127" s="170">
        <f t="shared" si="24"/>
        <v>0</v>
      </c>
      <c r="J127" s="168">
        <f t="shared" si="25"/>
        <v>187</v>
      </c>
      <c r="K127" s="1">
        <f t="shared" si="26"/>
        <v>0</v>
      </c>
      <c r="L127" s="1"/>
      <c r="M127" s="1">
        <f>ROUND(F127*(G127+H127),2)</f>
        <v>0</v>
      </c>
      <c r="N127" s="1">
        <v>187</v>
      </c>
      <c r="O127" s="1"/>
      <c r="P127" s="167">
        <f t="shared" si="28"/>
        <v>0</v>
      </c>
      <c r="Q127" s="173"/>
      <c r="R127" s="173">
        <v>0</v>
      </c>
      <c r="S127" s="167">
        <f t="shared" si="29"/>
        <v>0</v>
      </c>
      <c r="X127">
        <v>0</v>
      </c>
      <c r="Z127">
        <v>0</v>
      </c>
    </row>
    <row r="128" spans="1:26" ht="24.95" customHeight="1" x14ac:dyDescent="0.25">
      <c r="A128" s="171"/>
      <c r="B128" s="168" t="s">
        <v>179</v>
      </c>
      <c r="C128" s="172" t="s">
        <v>324</v>
      </c>
      <c r="D128" s="168" t="s">
        <v>325</v>
      </c>
      <c r="E128" s="168" t="s">
        <v>138</v>
      </c>
      <c r="F128" s="169">
        <v>207.26956521739132</v>
      </c>
      <c r="G128" s="170"/>
      <c r="H128" s="170"/>
      <c r="I128" s="170">
        <f t="shared" si="24"/>
        <v>0</v>
      </c>
      <c r="J128" s="168">
        <f t="shared" si="25"/>
        <v>441.48</v>
      </c>
      <c r="K128" s="1">
        <f t="shared" si="26"/>
        <v>0</v>
      </c>
      <c r="L128" s="1"/>
      <c r="M128" s="1">
        <f>ROUND(F128*(G128+H128),2)</f>
        <v>0</v>
      </c>
      <c r="N128" s="1">
        <v>2.13</v>
      </c>
      <c r="O128" s="1"/>
      <c r="P128" s="167">
        <f t="shared" si="28"/>
        <v>1.865</v>
      </c>
      <c r="Q128" s="173"/>
      <c r="R128" s="173">
        <v>8.9999999999999993E-3</v>
      </c>
      <c r="S128" s="167">
        <f t="shared" si="29"/>
        <v>0</v>
      </c>
      <c r="X128">
        <v>0</v>
      </c>
      <c r="Z128">
        <v>0</v>
      </c>
    </row>
    <row r="129" spans="1:26" x14ac:dyDescent="0.25">
      <c r="A129" s="156"/>
      <c r="B129" s="156"/>
      <c r="C129" s="156"/>
      <c r="D129" s="156" t="s">
        <v>73</v>
      </c>
      <c r="E129" s="156"/>
      <c r="F129" s="167"/>
      <c r="G129" s="159">
        <f>ROUND((SUM(L92:L128))/1,2)</f>
        <v>0</v>
      </c>
      <c r="H129" s="159">
        <f>ROUND((SUM(M92:M128))/1,2)</f>
        <v>0</v>
      </c>
      <c r="I129" s="159">
        <f>ROUND((SUM(I92:I128))/1,2)</f>
        <v>0</v>
      </c>
      <c r="J129" s="156"/>
      <c r="K129" s="156"/>
      <c r="L129" s="156">
        <f>ROUND((SUM(L92:L128))/1,2)</f>
        <v>0</v>
      </c>
      <c r="M129" s="156">
        <f>ROUND((SUM(M92:M128))/1,2)</f>
        <v>0</v>
      </c>
      <c r="N129" s="156"/>
      <c r="O129" s="156"/>
      <c r="P129" s="174">
        <f>ROUND((SUM(P92:P128))/1,2)</f>
        <v>6.87</v>
      </c>
      <c r="Q129" s="153"/>
      <c r="R129" s="153"/>
      <c r="S129" s="174">
        <f>ROUND((SUM(S92:S128))/1,2)</f>
        <v>108.63</v>
      </c>
      <c r="T129" s="153"/>
      <c r="U129" s="153"/>
      <c r="V129" s="153"/>
      <c r="W129" s="153"/>
      <c r="X129" s="153"/>
      <c r="Y129" s="153"/>
      <c r="Z129" s="153"/>
    </row>
    <row r="130" spans="1:26" x14ac:dyDescent="0.25">
      <c r="A130" s="1"/>
      <c r="B130" s="1"/>
      <c r="C130" s="1"/>
      <c r="D130" s="1"/>
      <c r="E130" s="1"/>
      <c r="F130" s="163"/>
      <c r="G130" s="149"/>
      <c r="H130" s="149"/>
      <c r="I130" s="149"/>
      <c r="J130" s="1"/>
      <c r="K130" s="1"/>
      <c r="L130" s="1"/>
      <c r="M130" s="1"/>
      <c r="N130" s="1"/>
      <c r="O130" s="1"/>
      <c r="P130" s="1"/>
      <c r="S130" s="1"/>
    </row>
    <row r="131" spans="1:26" x14ac:dyDescent="0.25">
      <c r="A131" s="156"/>
      <c r="B131" s="156"/>
      <c r="C131" s="156"/>
      <c r="D131" s="156" t="s">
        <v>74</v>
      </c>
      <c r="E131" s="156"/>
      <c r="F131" s="167"/>
      <c r="G131" s="157"/>
      <c r="H131" s="157"/>
      <c r="I131" s="157"/>
      <c r="J131" s="156"/>
      <c r="K131" s="156"/>
      <c r="L131" s="156"/>
      <c r="M131" s="156"/>
      <c r="N131" s="156"/>
      <c r="O131" s="156"/>
      <c r="P131" s="156"/>
      <c r="Q131" s="153"/>
      <c r="R131" s="153"/>
      <c r="S131" s="156"/>
      <c r="T131" s="153"/>
      <c r="U131" s="153"/>
      <c r="V131" s="153"/>
      <c r="W131" s="153"/>
      <c r="X131" s="153"/>
      <c r="Y131" s="153"/>
      <c r="Z131" s="153"/>
    </row>
    <row r="132" spans="1:26" ht="24.95" customHeight="1" x14ac:dyDescent="0.25">
      <c r="A132" s="171"/>
      <c r="B132" s="168" t="s">
        <v>146</v>
      </c>
      <c r="C132" s="172" t="s">
        <v>326</v>
      </c>
      <c r="D132" s="168" t="s">
        <v>327</v>
      </c>
      <c r="E132" s="168" t="s">
        <v>210</v>
      </c>
      <c r="F132" s="169">
        <v>63.658672142349253</v>
      </c>
      <c r="G132" s="170"/>
      <c r="H132" s="170"/>
      <c r="I132" s="170">
        <f>ROUND(F132*(G132+H132),2)</f>
        <v>0</v>
      </c>
      <c r="J132" s="168">
        <f>ROUND(F132*(N132),2)</f>
        <v>1507.44</v>
      </c>
      <c r="K132" s="1">
        <f>ROUND(F132*(O132),2)</f>
        <v>0</v>
      </c>
      <c r="L132" s="1">
        <f>ROUND(F132*(G132+H132),2)</f>
        <v>0</v>
      </c>
      <c r="M132" s="1"/>
      <c r="N132" s="1">
        <v>23.68</v>
      </c>
      <c r="O132" s="1"/>
      <c r="P132" s="167">
        <f>ROUND(F132*(R132),3)</f>
        <v>0</v>
      </c>
      <c r="Q132" s="173"/>
      <c r="R132" s="173">
        <v>0</v>
      </c>
      <c r="S132" s="167">
        <f>ROUND(F132*(X132),3)</f>
        <v>0</v>
      </c>
      <c r="X132">
        <v>0</v>
      </c>
      <c r="Z132">
        <v>0</v>
      </c>
    </row>
    <row r="133" spans="1:26" x14ac:dyDescent="0.25">
      <c r="A133" s="156"/>
      <c r="B133" s="156"/>
      <c r="C133" s="156"/>
      <c r="D133" s="156" t="s">
        <v>74</v>
      </c>
      <c r="E133" s="156"/>
      <c r="F133" s="167"/>
      <c r="G133" s="159">
        <f>ROUND((SUM(L131:L132))/1,2)</f>
        <v>0</v>
      </c>
      <c r="H133" s="159">
        <f>ROUND((SUM(M131:M132))/1,2)</f>
        <v>0</v>
      </c>
      <c r="I133" s="159">
        <f>ROUND((SUM(I131:I132))/1,2)</f>
        <v>0</v>
      </c>
      <c r="J133" s="156"/>
      <c r="K133" s="156"/>
      <c r="L133" s="156">
        <f>ROUND((SUM(L131:L132))/1,2)</f>
        <v>0</v>
      </c>
      <c r="M133" s="156">
        <f>ROUND((SUM(M131:M132))/1,2)</f>
        <v>0</v>
      </c>
      <c r="N133" s="156"/>
      <c r="O133" s="156"/>
      <c r="P133" s="174">
        <f>ROUND((SUM(P131:P132))/1,2)</f>
        <v>0</v>
      </c>
      <c r="Q133" s="153"/>
      <c r="R133" s="153"/>
      <c r="S133" s="174">
        <f>ROUND((SUM(S131:S132))/1,2)</f>
        <v>0</v>
      </c>
      <c r="T133" s="153"/>
      <c r="U133" s="153"/>
      <c r="V133" s="153"/>
      <c r="W133" s="153"/>
      <c r="X133" s="153"/>
      <c r="Y133" s="153"/>
      <c r="Z133" s="153"/>
    </row>
    <row r="134" spans="1:26" x14ac:dyDescent="0.25">
      <c r="A134" s="1"/>
      <c r="B134" s="1"/>
      <c r="C134" s="1"/>
      <c r="D134" s="1"/>
      <c r="E134" s="1"/>
      <c r="F134" s="163"/>
      <c r="G134" s="149"/>
      <c r="H134" s="149"/>
      <c r="I134" s="149"/>
      <c r="J134" s="1"/>
      <c r="K134" s="1"/>
      <c r="L134" s="1"/>
      <c r="M134" s="1"/>
      <c r="N134" s="1"/>
      <c r="O134" s="1"/>
      <c r="P134" s="1"/>
      <c r="S134" s="1"/>
    </row>
    <row r="135" spans="1:26" x14ac:dyDescent="0.25">
      <c r="A135" s="156"/>
      <c r="B135" s="156"/>
      <c r="C135" s="156"/>
      <c r="D135" s="2" t="s">
        <v>66</v>
      </c>
      <c r="E135" s="156"/>
      <c r="F135" s="167"/>
      <c r="G135" s="159">
        <f>ROUND((SUM(L9:L134))/2,2)</f>
        <v>0</v>
      </c>
      <c r="H135" s="159">
        <f>ROUND((SUM(M9:M134))/2,2)</f>
        <v>0</v>
      </c>
      <c r="I135" s="159">
        <f>ROUND((SUM(I9:I134))/2,2)</f>
        <v>0</v>
      </c>
      <c r="J135" s="157"/>
      <c r="K135" s="156"/>
      <c r="L135" s="157">
        <f>ROUND((SUM(L9:L134))/2,2)</f>
        <v>0</v>
      </c>
      <c r="M135" s="157">
        <f>ROUND((SUM(M9:M134))/2,2)</f>
        <v>0</v>
      </c>
      <c r="N135" s="156"/>
      <c r="O135" s="156"/>
      <c r="P135" s="174">
        <f>ROUND((SUM(P9:P134))/2,2)</f>
        <v>59.34</v>
      </c>
      <c r="S135" s="174">
        <f>ROUND((SUM(S9:S134))/2,2)</f>
        <v>108.63</v>
      </c>
    </row>
    <row r="136" spans="1:26" x14ac:dyDescent="0.25">
      <c r="A136" s="1"/>
      <c r="B136" s="1"/>
      <c r="C136" s="1"/>
      <c r="D136" s="1"/>
      <c r="E136" s="1"/>
      <c r="F136" s="163"/>
      <c r="G136" s="149"/>
      <c r="H136" s="149"/>
      <c r="I136" s="149"/>
      <c r="J136" s="1"/>
      <c r="K136" s="1"/>
      <c r="L136" s="1"/>
      <c r="M136" s="1"/>
      <c r="N136" s="1"/>
      <c r="O136" s="1"/>
      <c r="P136" s="1"/>
      <c r="S136" s="1"/>
    </row>
    <row r="137" spans="1:26" x14ac:dyDescent="0.25">
      <c r="A137" s="156"/>
      <c r="B137" s="156"/>
      <c r="C137" s="156"/>
      <c r="D137" s="2" t="s">
        <v>75</v>
      </c>
      <c r="E137" s="156"/>
      <c r="F137" s="167"/>
      <c r="G137" s="157"/>
      <c r="H137" s="157"/>
      <c r="I137" s="157"/>
      <c r="J137" s="156"/>
      <c r="K137" s="156"/>
      <c r="L137" s="156"/>
      <c r="M137" s="156"/>
      <c r="N137" s="156"/>
      <c r="O137" s="156"/>
      <c r="P137" s="156"/>
      <c r="Q137" s="153"/>
      <c r="R137" s="153"/>
      <c r="S137" s="156"/>
      <c r="T137" s="153"/>
      <c r="U137" s="153"/>
      <c r="V137" s="153"/>
      <c r="W137" s="153"/>
      <c r="X137" s="153"/>
      <c r="Y137" s="153"/>
      <c r="Z137" s="153"/>
    </row>
    <row r="138" spans="1:26" x14ac:dyDescent="0.25">
      <c r="A138" s="156"/>
      <c r="B138" s="156"/>
      <c r="C138" s="156"/>
      <c r="D138" s="156" t="s">
        <v>76</v>
      </c>
      <c r="E138" s="156"/>
      <c r="F138" s="167"/>
      <c r="G138" s="157"/>
      <c r="H138" s="157"/>
      <c r="I138" s="157"/>
      <c r="J138" s="156"/>
      <c r="K138" s="156"/>
      <c r="L138" s="156"/>
      <c r="M138" s="156"/>
      <c r="N138" s="156"/>
      <c r="O138" s="156"/>
      <c r="P138" s="156"/>
      <c r="Q138" s="153"/>
      <c r="R138" s="153"/>
      <c r="S138" s="156"/>
      <c r="T138" s="153"/>
      <c r="U138" s="153"/>
      <c r="V138" s="153"/>
      <c r="W138" s="153"/>
      <c r="X138" s="153"/>
      <c r="Y138" s="153"/>
      <c r="Z138" s="153"/>
    </row>
    <row r="139" spans="1:26" ht="24.95" customHeight="1" x14ac:dyDescent="0.25">
      <c r="A139" s="171"/>
      <c r="B139" s="168" t="s">
        <v>328</v>
      </c>
      <c r="C139" s="172" t="s">
        <v>329</v>
      </c>
      <c r="D139" s="168" t="s">
        <v>330</v>
      </c>
      <c r="E139" s="168" t="s">
        <v>128</v>
      </c>
      <c r="F139" s="169">
        <v>17.554874999999999</v>
      </c>
      <c r="G139" s="170"/>
      <c r="H139" s="170"/>
      <c r="I139" s="170">
        <f t="shared" ref="I139:I144" si="30">ROUND(F139*(G139+H139),2)</f>
        <v>0</v>
      </c>
      <c r="J139" s="168">
        <f t="shared" ref="J139:J144" si="31">ROUND(F139*(N139),2)</f>
        <v>2.63</v>
      </c>
      <c r="K139" s="1">
        <f t="shared" ref="K139:K144" si="32">ROUND(F139*(O139),2)</f>
        <v>0</v>
      </c>
      <c r="L139" s="1">
        <f>ROUND(F139*(G139+H139),2)</f>
        <v>0</v>
      </c>
      <c r="M139" s="1"/>
      <c r="N139" s="1">
        <v>0.15</v>
      </c>
      <c r="O139" s="1"/>
      <c r="P139" s="167">
        <f t="shared" ref="P139:P144" si="33">ROUND(F139*(R139),3)</f>
        <v>0</v>
      </c>
      <c r="Q139" s="173"/>
      <c r="R139" s="173">
        <v>0</v>
      </c>
      <c r="S139" s="167">
        <f t="shared" ref="S139:S144" si="34">ROUND(F139*(X139),3)</f>
        <v>0</v>
      </c>
      <c r="X139">
        <v>0</v>
      </c>
      <c r="Z139">
        <v>0</v>
      </c>
    </row>
    <row r="140" spans="1:26" ht="24.95" customHeight="1" x14ac:dyDescent="0.25">
      <c r="A140" s="171"/>
      <c r="B140" s="168" t="s">
        <v>328</v>
      </c>
      <c r="C140" s="172" t="s">
        <v>331</v>
      </c>
      <c r="D140" s="168" t="s">
        <v>332</v>
      </c>
      <c r="E140" s="168" t="s">
        <v>128</v>
      </c>
      <c r="F140" s="169">
        <v>35.109749999999998</v>
      </c>
      <c r="G140" s="170"/>
      <c r="H140" s="170"/>
      <c r="I140" s="170">
        <f t="shared" si="30"/>
        <v>0</v>
      </c>
      <c r="J140" s="168">
        <f t="shared" si="31"/>
        <v>54.42</v>
      </c>
      <c r="K140" s="1">
        <f t="shared" si="32"/>
        <v>0</v>
      </c>
      <c r="L140" s="1">
        <f>ROUND(F140*(G140+H140),2)</f>
        <v>0</v>
      </c>
      <c r="M140" s="1"/>
      <c r="N140" s="1">
        <v>1.55</v>
      </c>
      <c r="O140" s="1"/>
      <c r="P140" s="167">
        <f t="shared" si="33"/>
        <v>1.4E-2</v>
      </c>
      <c r="Q140" s="173"/>
      <c r="R140" s="173">
        <v>4.0000000000000002E-4</v>
      </c>
      <c r="S140" s="167">
        <f t="shared" si="34"/>
        <v>0</v>
      </c>
      <c r="X140">
        <v>0</v>
      </c>
      <c r="Z140">
        <v>0</v>
      </c>
    </row>
    <row r="141" spans="1:26" ht="24.95" customHeight="1" x14ac:dyDescent="0.25">
      <c r="A141" s="171"/>
      <c r="B141" s="168" t="s">
        <v>328</v>
      </c>
      <c r="C141" s="172" t="s">
        <v>333</v>
      </c>
      <c r="D141" s="168" t="s">
        <v>334</v>
      </c>
      <c r="E141" s="168" t="s">
        <v>210</v>
      </c>
      <c r="F141" s="169">
        <v>0.24104552499999998</v>
      </c>
      <c r="G141" s="170"/>
      <c r="H141" s="170"/>
      <c r="I141" s="170">
        <f t="shared" si="30"/>
        <v>0</v>
      </c>
      <c r="J141" s="168">
        <f t="shared" si="31"/>
        <v>5.73</v>
      </c>
      <c r="K141" s="1">
        <f t="shared" si="32"/>
        <v>0</v>
      </c>
      <c r="L141" s="1">
        <f>ROUND(F141*(G141+H141),2)</f>
        <v>0</v>
      </c>
      <c r="M141" s="1"/>
      <c r="N141" s="1">
        <v>23.78</v>
      </c>
      <c r="O141" s="1"/>
      <c r="P141" s="167">
        <f t="shared" si="33"/>
        <v>0</v>
      </c>
      <c r="Q141" s="173"/>
      <c r="R141" s="173">
        <v>0</v>
      </c>
      <c r="S141" s="167">
        <f t="shared" si="34"/>
        <v>0</v>
      </c>
      <c r="X141">
        <v>0</v>
      </c>
      <c r="Z141">
        <v>0</v>
      </c>
    </row>
    <row r="142" spans="1:26" ht="24.95" customHeight="1" x14ac:dyDescent="0.25">
      <c r="A142" s="171"/>
      <c r="B142" s="168" t="s">
        <v>318</v>
      </c>
      <c r="C142" s="172" t="s">
        <v>319</v>
      </c>
      <c r="D142" s="168" t="s">
        <v>335</v>
      </c>
      <c r="E142" s="168" t="s">
        <v>145</v>
      </c>
      <c r="F142" s="169">
        <v>13.55</v>
      </c>
      <c r="G142" s="170"/>
      <c r="H142" s="170"/>
      <c r="I142" s="170">
        <f t="shared" si="30"/>
        <v>0</v>
      </c>
      <c r="J142" s="168">
        <f t="shared" si="31"/>
        <v>118.02</v>
      </c>
      <c r="K142" s="1">
        <f t="shared" si="32"/>
        <v>0</v>
      </c>
      <c r="L142" s="1">
        <f>ROUND(F142*(G142+H142),2)</f>
        <v>0</v>
      </c>
      <c r="M142" s="1"/>
      <c r="N142" s="1">
        <v>8.7100000000000009</v>
      </c>
      <c r="O142" s="1"/>
      <c r="P142" s="167">
        <f t="shared" si="33"/>
        <v>0.05</v>
      </c>
      <c r="Q142" s="173"/>
      <c r="R142" s="173">
        <v>3.7000000000000002E-3</v>
      </c>
      <c r="S142" s="167">
        <f t="shared" si="34"/>
        <v>0</v>
      </c>
      <c r="X142">
        <v>0</v>
      </c>
      <c r="Z142">
        <v>0</v>
      </c>
    </row>
    <row r="143" spans="1:26" ht="24.95" customHeight="1" x14ac:dyDescent="0.25">
      <c r="A143" s="171"/>
      <c r="B143" s="168" t="s">
        <v>336</v>
      </c>
      <c r="C143" s="172" t="s">
        <v>337</v>
      </c>
      <c r="D143" s="168" t="s">
        <v>1016</v>
      </c>
      <c r="E143" s="168" t="s">
        <v>210</v>
      </c>
      <c r="F143" s="169">
        <v>5.2664999999999995E-3</v>
      </c>
      <c r="G143" s="170"/>
      <c r="H143" s="170"/>
      <c r="I143" s="170">
        <f t="shared" si="30"/>
        <v>0</v>
      </c>
      <c r="J143" s="168">
        <f t="shared" si="31"/>
        <v>6.36</v>
      </c>
      <c r="K143" s="1">
        <f t="shared" si="32"/>
        <v>0</v>
      </c>
      <c r="L143" s="1"/>
      <c r="M143" s="1">
        <f>ROUND(F143*(G143+H143),2)</f>
        <v>0</v>
      </c>
      <c r="N143" s="1">
        <v>1207.2</v>
      </c>
      <c r="O143" s="1"/>
      <c r="P143" s="167">
        <f t="shared" si="33"/>
        <v>5.0000000000000001E-3</v>
      </c>
      <c r="Q143" s="173"/>
      <c r="R143" s="173">
        <v>1</v>
      </c>
      <c r="S143" s="167">
        <f t="shared" si="34"/>
        <v>0</v>
      </c>
      <c r="X143">
        <v>0</v>
      </c>
      <c r="Z143">
        <v>0</v>
      </c>
    </row>
    <row r="144" spans="1:26" ht="24.95" customHeight="1" x14ac:dyDescent="0.25">
      <c r="A144" s="171"/>
      <c r="B144" s="168" t="s">
        <v>163</v>
      </c>
      <c r="C144" s="172" t="s">
        <v>338</v>
      </c>
      <c r="D144" s="168" t="s">
        <v>1017</v>
      </c>
      <c r="E144" s="168" t="s">
        <v>128</v>
      </c>
      <c r="F144" s="169">
        <v>40.376499999999993</v>
      </c>
      <c r="G144" s="170"/>
      <c r="H144" s="170"/>
      <c r="I144" s="170">
        <f t="shared" si="30"/>
        <v>0</v>
      </c>
      <c r="J144" s="168">
        <f t="shared" si="31"/>
        <v>110.23</v>
      </c>
      <c r="K144" s="1">
        <f t="shared" si="32"/>
        <v>0</v>
      </c>
      <c r="L144" s="1"/>
      <c r="M144" s="1">
        <f>ROUND(F144*(G144+H144),2)</f>
        <v>0</v>
      </c>
      <c r="N144" s="1">
        <v>2.73</v>
      </c>
      <c r="O144" s="1"/>
      <c r="P144" s="167">
        <f t="shared" si="33"/>
        <v>0.17199999999999999</v>
      </c>
      <c r="Q144" s="173"/>
      <c r="R144" s="173">
        <v>4.2500000000000003E-3</v>
      </c>
      <c r="S144" s="167">
        <f t="shared" si="34"/>
        <v>0</v>
      </c>
      <c r="X144">
        <v>0</v>
      </c>
      <c r="Z144">
        <v>0</v>
      </c>
    </row>
    <row r="145" spans="1:26" x14ac:dyDescent="0.25">
      <c r="A145" s="156"/>
      <c r="B145" s="156"/>
      <c r="C145" s="156"/>
      <c r="D145" s="156" t="s">
        <v>76</v>
      </c>
      <c r="E145" s="156"/>
      <c r="F145" s="167"/>
      <c r="G145" s="159">
        <f>ROUND((SUM(L138:L144))/1,2)</f>
        <v>0</v>
      </c>
      <c r="H145" s="159">
        <f>ROUND((SUM(M138:M144))/1,2)</f>
        <v>0</v>
      </c>
      <c r="I145" s="159">
        <f>ROUND((SUM(I138:I144))/1,2)</f>
        <v>0</v>
      </c>
      <c r="J145" s="156"/>
      <c r="K145" s="156"/>
      <c r="L145" s="156">
        <f>ROUND((SUM(L138:L144))/1,2)</f>
        <v>0</v>
      </c>
      <c r="M145" s="156">
        <f>ROUND((SUM(M138:M144))/1,2)</f>
        <v>0</v>
      </c>
      <c r="N145" s="156"/>
      <c r="O145" s="156"/>
      <c r="P145" s="174">
        <f>ROUND((SUM(P138:P144))/1,2)</f>
        <v>0.24</v>
      </c>
      <c r="Q145" s="153"/>
      <c r="R145" s="153"/>
      <c r="S145" s="174">
        <f>ROUND((SUM(S138:S144))/1,2)</f>
        <v>0</v>
      </c>
      <c r="T145" s="153"/>
      <c r="U145" s="153"/>
      <c r="V145" s="153"/>
      <c r="W145" s="153"/>
      <c r="X145" s="153"/>
      <c r="Y145" s="153"/>
      <c r="Z145" s="153"/>
    </row>
    <row r="146" spans="1:26" x14ac:dyDescent="0.25">
      <c r="A146" s="1"/>
      <c r="B146" s="1"/>
      <c r="C146" s="1"/>
      <c r="D146" s="1"/>
      <c r="E146" s="1"/>
      <c r="F146" s="163"/>
      <c r="G146" s="149"/>
      <c r="H146" s="149"/>
      <c r="I146" s="149"/>
      <c r="J146" s="1"/>
      <c r="K146" s="1"/>
      <c r="L146" s="1"/>
      <c r="M146" s="1"/>
      <c r="N146" s="1"/>
      <c r="O146" s="1"/>
      <c r="P146" s="1"/>
      <c r="S146" s="1"/>
    </row>
    <row r="147" spans="1:26" x14ac:dyDescent="0.25">
      <c r="A147" s="156"/>
      <c r="B147" s="156"/>
      <c r="C147" s="156"/>
      <c r="D147" s="156" t="s">
        <v>77</v>
      </c>
      <c r="E147" s="156"/>
      <c r="F147" s="167"/>
      <c r="G147" s="157"/>
      <c r="H147" s="157"/>
      <c r="I147" s="157"/>
      <c r="J147" s="156"/>
      <c r="K147" s="156"/>
      <c r="L147" s="156"/>
      <c r="M147" s="156"/>
      <c r="N147" s="156"/>
      <c r="O147" s="156"/>
      <c r="P147" s="156"/>
      <c r="Q147" s="153"/>
      <c r="R147" s="153"/>
      <c r="S147" s="156"/>
      <c r="T147" s="153"/>
      <c r="U147" s="153"/>
      <c r="V147" s="153"/>
      <c r="W147" s="153"/>
      <c r="X147" s="153"/>
      <c r="Y147" s="153"/>
      <c r="Z147" s="153"/>
    </row>
    <row r="148" spans="1:26" ht="24.95" customHeight="1" x14ac:dyDescent="0.25">
      <c r="A148" s="171"/>
      <c r="B148" s="168" t="s">
        <v>339</v>
      </c>
      <c r="C148" s="172" t="s">
        <v>340</v>
      </c>
      <c r="D148" s="168" t="s">
        <v>341</v>
      </c>
      <c r="E148" s="168" t="s">
        <v>128</v>
      </c>
      <c r="F148" s="169">
        <v>161.12700000000001</v>
      </c>
      <c r="G148" s="170"/>
      <c r="H148" s="170"/>
      <c r="I148" s="170">
        <f t="shared" ref="I148:I162" si="35">ROUND(F148*(G148+H148),2)</f>
        <v>0</v>
      </c>
      <c r="J148" s="168">
        <f t="shared" ref="J148:J162" si="36">ROUND(F148*(N148),2)</f>
        <v>617.12</v>
      </c>
      <c r="K148" s="1">
        <f t="shared" ref="K148:K162" si="37">ROUND(F148*(O148),2)</f>
        <v>0</v>
      </c>
      <c r="L148" s="1">
        <f t="shared" ref="L148:L155" si="38">ROUND(F148*(G148+H148),2)</f>
        <v>0</v>
      </c>
      <c r="M148" s="1"/>
      <c r="N148" s="1">
        <v>3.83</v>
      </c>
      <c r="O148" s="1"/>
      <c r="P148" s="167">
        <f t="shared" ref="P148:P162" si="39">ROUND(F148*(R148),3)</f>
        <v>0</v>
      </c>
      <c r="Q148" s="173"/>
      <c r="R148" s="173">
        <v>0</v>
      </c>
      <c r="S148" s="167">
        <f t="shared" ref="S148:S162" si="40">ROUND(F148*(X148),3)</f>
        <v>0</v>
      </c>
      <c r="X148">
        <v>0</v>
      </c>
      <c r="Z148">
        <v>0</v>
      </c>
    </row>
    <row r="149" spans="1:26" ht="24.95" customHeight="1" x14ac:dyDescent="0.25">
      <c r="A149" s="171"/>
      <c r="B149" s="168" t="s">
        <v>339</v>
      </c>
      <c r="C149" s="172" t="s">
        <v>342</v>
      </c>
      <c r="D149" s="168" t="s">
        <v>343</v>
      </c>
      <c r="E149" s="168" t="s">
        <v>128</v>
      </c>
      <c r="F149" s="169">
        <v>232.77569999999997</v>
      </c>
      <c r="G149" s="170"/>
      <c r="H149" s="170"/>
      <c r="I149" s="170">
        <f t="shared" si="35"/>
        <v>0</v>
      </c>
      <c r="J149" s="168">
        <f t="shared" si="36"/>
        <v>218.81</v>
      </c>
      <c r="K149" s="1">
        <f t="shared" si="37"/>
        <v>0</v>
      </c>
      <c r="L149" s="1">
        <f t="shared" si="38"/>
        <v>0</v>
      </c>
      <c r="M149" s="1"/>
      <c r="N149" s="1">
        <v>0.94</v>
      </c>
      <c r="O149" s="1"/>
      <c r="P149" s="167">
        <f t="shared" si="39"/>
        <v>0</v>
      </c>
      <c r="Q149" s="173"/>
      <c r="R149" s="173">
        <v>0</v>
      </c>
      <c r="S149" s="167">
        <f t="shared" si="40"/>
        <v>0</v>
      </c>
      <c r="X149">
        <v>0</v>
      </c>
      <c r="Z149">
        <v>0</v>
      </c>
    </row>
    <row r="150" spans="1:26" ht="24.95" customHeight="1" x14ac:dyDescent="0.25">
      <c r="A150" s="171"/>
      <c r="B150" s="168" t="s">
        <v>339</v>
      </c>
      <c r="C150" s="172" t="s">
        <v>344</v>
      </c>
      <c r="D150" s="168" t="s">
        <v>345</v>
      </c>
      <c r="E150" s="168" t="s">
        <v>128</v>
      </c>
      <c r="F150" s="169">
        <v>366.41287499999999</v>
      </c>
      <c r="G150" s="170"/>
      <c r="H150" s="170"/>
      <c r="I150" s="170">
        <f t="shared" si="35"/>
        <v>0</v>
      </c>
      <c r="J150" s="168">
        <f t="shared" si="36"/>
        <v>223.51</v>
      </c>
      <c r="K150" s="1">
        <f t="shared" si="37"/>
        <v>0</v>
      </c>
      <c r="L150" s="1">
        <f t="shared" si="38"/>
        <v>0</v>
      </c>
      <c r="M150" s="1"/>
      <c r="N150" s="1">
        <v>0.61</v>
      </c>
      <c r="O150" s="1"/>
      <c r="P150" s="167">
        <f t="shared" si="39"/>
        <v>1.0999999999999999E-2</v>
      </c>
      <c r="Q150" s="173"/>
      <c r="R150" s="173">
        <v>3.0000000000000001E-5</v>
      </c>
      <c r="S150" s="167">
        <f t="shared" si="40"/>
        <v>0</v>
      </c>
      <c r="X150">
        <v>0</v>
      </c>
      <c r="Z150">
        <v>0</v>
      </c>
    </row>
    <row r="151" spans="1:26" ht="24.95" customHeight="1" x14ac:dyDescent="0.25">
      <c r="A151" s="171"/>
      <c r="B151" s="168" t="s">
        <v>339</v>
      </c>
      <c r="C151" s="172" t="s">
        <v>346</v>
      </c>
      <c r="D151" s="168" t="s">
        <v>347</v>
      </c>
      <c r="E151" s="168" t="s">
        <v>128</v>
      </c>
      <c r="F151" s="169">
        <v>214.80914865018104</v>
      </c>
      <c r="G151" s="170"/>
      <c r="H151" s="170"/>
      <c r="I151" s="170">
        <f t="shared" si="35"/>
        <v>0</v>
      </c>
      <c r="J151" s="168">
        <f t="shared" si="36"/>
        <v>917.24</v>
      </c>
      <c r="K151" s="1">
        <f t="shared" si="37"/>
        <v>0</v>
      </c>
      <c r="L151" s="1">
        <f t="shared" si="38"/>
        <v>0</v>
      </c>
      <c r="M151" s="1"/>
      <c r="N151" s="1">
        <v>4.2699999999999996</v>
      </c>
      <c r="O151" s="1"/>
      <c r="P151" s="167">
        <f t="shared" si="39"/>
        <v>0</v>
      </c>
      <c r="Q151" s="173"/>
      <c r="R151" s="173">
        <v>0</v>
      </c>
      <c r="S151" s="167">
        <f t="shared" si="40"/>
        <v>0</v>
      </c>
      <c r="X151">
        <v>0</v>
      </c>
      <c r="Z151">
        <v>0</v>
      </c>
    </row>
    <row r="152" spans="1:26" ht="24.95" customHeight="1" x14ac:dyDescent="0.25">
      <c r="A152" s="171"/>
      <c r="B152" s="168" t="s">
        <v>339</v>
      </c>
      <c r="C152" s="172" t="s">
        <v>348</v>
      </c>
      <c r="D152" s="168" t="s">
        <v>349</v>
      </c>
      <c r="E152" s="168" t="s">
        <v>128</v>
      </c>
      <c r="F152" s="169">
        <v>35.109749999999998</v>
      </c>
      <c r="G152" s="170"/>
      <c r="H152" s="170"/>
      <c r="I152" s="170">
        <f t="shared" si="35"/>
        <v>0</v>
      </c>
      <c r="J152" s="168">
        <f t="shared" si="36"/>
        <v>87.07</v>
      </c>
      <c r="K152" s="1">
        <f t="shared" si="37"/>
        <v>0</v>
      </c>
      <c r="L152" s="1">
        <f t="shared" si="38"/>
        <v>0</v>
      </c>
      <c r="M152" s="1"/>
      <c r="N152" s="1">
        <v>2.48</v>
      </c>
      <c r="O152" s="1"/>
      <c r="P152" s="167">
        <f t="shared" si="39"/>
        <v>5.6000000000000001E-2</v>
      </c>
      <c r="Q152" s="173"/>
      <c r="R152" s="173">
        <v>1.6000000000000001E-3</v>
      </c>
      <c r="S152" s="167">
        <f t="shared" si="40"/>
        <v>0</v>
      </c>
      <c r="X152">
        <v>0</v>
      </c>
      <c r="Z152">
        <v>0</v>
      </c>
    </row>
    <row r="153" spans="1:26" ht="24.95" customHeight="1" x14ac:dyDescent="0.25">
      <c r="A153" s="171"/>
      <c r="B153" s="168" t="s">
        <v>350</v>
      </c>
      <c r="C153" s="172" t="s">
        <v>351</v>
      </c>
      <c r="D153" s="168" t="s">
        <v>352</v>
      </c>
      <c r="E153" s="168" t="s">
        <v>210</v>
      </c>
      <c r="F153" s="169">
        <v>3.7109718988238978</v>
      </c>
      <c r="G153" s="170"/>
      <c r="H153" s="170"/>
      <c r="I153" s="170">
        <f t="shared" si="35"/>
        <v>0</v>
      </c>
      <c r="J153" s="168">
        <f t="shared" si="36"/>
        <v>93.26</v>
      </c>
      <c r="K153" s="1">
        <f t="shared" si="37"/>
        <v>0</v>
      </c>
      <c r="L153" s="1">
        <f t="shared" si="38"/>
        <v>0</v>
      </c>
      <c r="M153" s="1"/>
      <c r="N153" s="1">
        <v>25.13</v>
      </c>
      <c r="O153" s="1"/>
      <c r="P153" s="167">
        <f t="shared" si="39"/>
        <v>0</v>
      </c>
      <c r="Q153" s="173"/>
      <c r="R153" s="173">
        <v>0</v>
      </c>
      <c r="S153" s="167">
        <f t="shared" si="40"/>
        <v>0</v>
      </c>
      <c r="X153">
        <v>0</v>
      </c>
      <c r="Z153">
        <v>0</v>
      </c>
    </row>
    <row r="154" spans="1:26" ht="24.95" customHeight="1" x14ac:dyDescent="0.25">
      <c r="A154" s="171"/>
      <c r="B154" s="168" t="s">
        <v>353</v>
      </c>
      <c r="C154" s="172" t="s">
        <v>354</v>
      </c>
      <c r="D154" s="168" t="s">
        <v>355</v>
      </c>
      <c r="E154" s="168" t="s">
        <v>128</v>
      </c>
      <c r="F154" s="169">
        <v>38.374380000000002</v>
      </c>
      <c r="G154" s="170"/>
      <c r="H154" s="170"/>
      <c r="I154" s="170">
        <f t="shared" si="35"/>
        <v>0</v>
      </c>
      <c r="J154" s="168">
        <f t="shared" si="36"/>
        <v>203.77</v>
      </c>
      <c r="K154" s="1">
        <f t="shared" si="37"/>
        <v>0</v>
      </c>
      <c r="L154" s="1">
        <f t="shared" si="38"/>
        <v>0</v>
      </c>
      <c r="M154" s="1"/>
      <c r="N154" s="1">
        <v>5.31</v>
      </c>
      <c r="O154" s="1"/>
      <c r="P154" s="167">
        <f t="shared" si="39"/>
        <v>0</v>
      </c>
      <c r="Q154" s="173"/>
      <c r="R154" s="173">
        <v>0</v>
      </c>
      <c r="S154" s="167">
        <f t="shared" si="40"/>
        <v>0</v>
      </c>
      <c r="X154">
        <v>0</v>
      </c>
      <c r="Z154">
        <v>0</v>
      </c>
    </row>
    <row r="155" spans="1:26" ht="24.95" customHeight="1" x14ac:dyDescent="0.25">
      <c r="A155" s="171"/>
      <c r="B155" s="168" t="s">
        <v>353</v>
      </c>
      <c r="C155" s="172" t="s">
        <v>356</v>
      </c>
      <c r="D155" s="168" t="s">
        <v>357</v>
      </c>
      <c r="E155" s="168" t="s">
        <v>128</v>
      </c>
      <c r="F155" s="169">
        <v>174.429</v>
      </c>
      <c r="G155" s="170"/>
      <c r="H155" s="170"/>
      <c r="I155" s="170">
        <f t="shared" si="35"/>
        <v>0</v>
      </c>
      <c r="J155" s="168">
        <f t="shared" si="36"/>
        <v>465.73</v>
      </c>
      <c r="K155" s="1">
        <f t="shared" si="37"/>
        <v>0</v>
      </c>
      <c r="L155" s="1">
        <f t="shared" si="38"/>
        <v>0</v>
      </c>
      <c r="M155" s="1"/>
      <c r="N155" s="1">
        <v>2.67</v>
      </c>
      <c r="O155" s="1"/>
      <c r="P155" s="167">
        <f t="shared" si="39"/>
        <v>0</v>
      </c>
      <c r="Q155" s="173"/>
      <c r="R155" s="173">
        <v>0</v>
      </c>
      <c r="S155" s="167">
        <f t="shared" si="40"/>
        <v>0</v>
      </c>
      <c r="X155">
        <v>0</v>
      </c>
      <c r="Z155">
        <v>0</v>
      </c>
    </row>
    <row r="156" spans="1:26" ht="24.95" customHeight="1" x14ac:dyDescent="0.25">
      <c r="A156" s="171"/>
      <c r="B156" s="168" t="s">
        <v>358</v>
      </c>
      <c r="C156" s="172" t="s">
        <v>359</v>
      </c>
      <c r="D156" s="168" t="s">
        <v>360</v>
      </c>
      <c r="E156" s="168" t="s">
        <v>128</v>
      </c>
      <c r="F156" s="169">
        <v>177.91758000000002</v>
      </c>
      <c r="G156" s="170"/>
      <c r="H156" s="170"/>
      <c r="I156" s="170">
        <f t="shared" si="35"/>
        <v>0</v>
      </c>
      <c r="J156" s="168">
        <f t="shared" si="36"/>
        <v>400.31</v>
      </c>
      <c r="K156" s="1">
        <f t="shared" si="37"/>
        <v>0</v>
      </c>
      <c r="L156" s="1"/>
      <c r="M156" s="1">
        <f t="shared" ref="M156:M162" si="41">ROUND(F156*(G156+H156),2)</f>
        <v>0</v>
      </c>
      <c r="N156" s="1">
        <v>2.25</v>
      </c>
      <c r="O156" s="1"/>
      <c r="P156" s="167">
        <f t="shared" si="39"/>
        <v>0.08</v>
      </c>
      <c r="Q156" s="173"/>
      <c r="R156" s="173">
        <v>4.4999999999999999E-4</v>
      </c>
      <c r="S156" s="167">
        <f t="shared" si="40"/>
        <v>0</v>
      </c>
      <c r="X156">
        <v>0</v>
      </c>
      <c r="Z156">
        <v>0</v>
      </c>
    </row>
    <row r="157" spans="1:26" ht="24.95" customHeight="1" x14ac:dyDescent="0.25">
      <c r="A157" s="171"/>
      <c r="B157" s="168" t="s">
        <v>358</v>
      </c>
      <c r="C157" s="172" t="s">
        <v>361</v>
      </c>
      <c r="D157" s="168" t="s">
        <v>362</v>
      </c>
      <c r="E157" s="168" t="s">
        <v>128</v>
      </c>
      <c r="F157" s="169">
        <v>17.905972500000001</v>
      </c>
      <c r="G157" s="170"/>
      <c r="H157" s="170"/>
      <c r="I157" s="170">
        <f t="shared" si="35"/>
        <v>0</v>
      </c>
      <c r="J157" s="168">
        <f t="shared" si="36"/>
        <v>155.96</v>
      </c>
      <c r="K157" s="1">
        <f t="shared" si="37"/>
        <v>0</v>
      </c>
      <c r="L157" s="1"/>
      <c r="M157" s="1">
        <f t="shared" si="41"/>
        <v>0</v>
      </c>
      <c r="N157" s="1">
        <v>8.7100000000000009</v>
      </c>
      <c r="O157" s="1"/>
      <c r="P157" s="167">
        <f t="shared" si="39"/>
        <v>0.53700000000000003</v>
      </c>
      <c r="Q157" s="173"/>
      <c r="R157" s="173">
        <v>0.03</v>
      </c>
      <c r="S157" s="167">
        <f t="shared" si="40"/>
        <v>0</v>
      </c>
      <c r="X157">
        <v>0</v>
      </c>
      <c r="Z157">
        <v>0</v>
      </c>
    </row>
    <row r="158" spans="1:26" ht="24.95" customHeight="1" x14ac:dyDescent="0.25">
      <c r="A158" s="171"/>
      <c r="B158" s="168" t="s">
        <v>163</v>
      </c>
      <c r="C158" s="172" t="s">
        <v>363</v>
      </c>
      <c r="D158" s="168" t="s">
        <v>1018</v>
      </c>
      <c r="E158" s="168" t="s">
        <v>128</v>
      </c>
      <c r="F158" s="169">
        <v>16.471800811592324</v>
      </c>
      <c r="G158" s="170"/>
      <c r="H158" s="170"/>
      <c r="I158" s="170">
        <f t="shared" si="35"/>
        <v>0</v>
      </c>
      <c r="J158" s="168">
        <f t="shared" si="36"/>
        <v>98.01</v>
      </c>
      <c r="K158" s="1">
        <f t="shared" si="37"/>
        <v>0</v>
      </c>
      <c r="L158" s="1"/>
      <c r="M158" s="1">
        <f t="shared" si="41"/>
        <v>0</v>
      </c>
      <c r="N158" s="1">
        <v>5.95</v>
      </c>
      <c r="O158" s="1"/>
      <c r="P158" s="167">
        <f t="shared" si="39"/>
        <v>5.8999999999999997E-2</v>
      </c>
      <c r="Q158" s="173"/>
      <c r="R158" s="173">
        <v>3.5999999999999999E-3</v>
      </c>
      <c r="S158" s="167">
        <f t="shared" si="40"/>
        <v>0</v>
      </c>
      <c r="X158">
        <v>0</v>
      </c>
      <c r="Z158">
        <v>0</v>
      </c>
    </row>
    <row r="159" spans="1:26" ht="24.95" customHeight="1" x14ac:dyDescent="0.25">
      <c r="A159" s="171"/>
      <c r="B159" s="168" t="s">
        <v>163</v>
      </c>
      <c r="C159" s="172" t="s">
        <v>364</v>
      </c>
      <c r="D159" s="168" t="s">
        <v>1019</v>
      </c>
      <c r="E159" s="168" t="s">
        <v>128</v>
      </c>
      <c r="F159" s="169">
        <v>16.471800811592324</v>
      </c>
      <c r="G159" s="170"/>
      <c r="H159" s="170"/>
      <c r="I159" s="170">
        <f t="shared" si="35"/>
        <v>0</v>
      </c>
      <c r="J159" s="168">
        <f t="shared" si="36"/>
        <v>122.55</v>
      </c>
      <c r="K159" s="1">
        <f t="shared" si="37"/>
        <v>0</v>
      </c>
      <c r="L159" s="1"/>
      <c r="M159" s="1">
        <f t="shared" si="41"/>
        <v>0</v>
      </c>
      <c r="N159" s="1">
        <v>7.44</v>
      </c>
      <c r="O159" s="1"/>
      <c r="P159" s="167">
        <f t="shared" si="39"/>
        <v>7.3999999999999996E-2</v>
      </c>
      <c r="Q159" s="173"/>
      <c r="R159" s="173">
        <v>4.4999999999999997E-3</v>
      </c>
      <c r="S159" s="167">
        <f t="shared" si="40"/>
        <v>0</v>
      </c>
      <c r="X159">
        <v>0</v>
      </c>
      <c r="Z159">
        <v>0</v>
      </c>
    </row>
    <row r="160" spans="1:26" ht="24.95" customHeight="1" x14ac:dyDescent="0.25">
      <c r="A160" s="171"/>
      <c r="B160" s="168" t="s">
        <v>163</v>
      </c>
      <c r="C160" s="172" t="s">
        <v>365</v>
      </c>
      <c r="D160" s="168" t="s">
        <v>1020</v>
      </c>
      <c r="E160" s="168" t="s">
        <v>128</v>
      </c>
      <c r="F160" s="169">
        <v>243.54743999999999</v>
      </c>
      <c r="G160" s="170"/>
      <c r="H160" s="170"/>
      <c r="I160" s="170">
        <f t="shared" si="35"/>
        <v>0</v>
      </c>
      <c r="J160" s="168">
        <f t="shared" si="36"/>
        <v>2415.9899999999998</v>
      </c>
      <c r="K160" s="1">
        <f t="shared" si="37"/>
        <v>0</v>
      </c>
      <c r="L160" s="1"/>
      <c r="M160" s="1">
        <f t="shared" si="41"/>
        <v>0</v>
      </c>
      <c r="N160" s="1">
        <v>9.92</v>
      </c>
      <c r="O160" s="1"/>
      <c r="P160" s="167">
        <f t="shared" si="39"/>
        <v>1.4610000000000001</v>
      </c>
      <c r="Q160" s="173"/>
      <c r="R160" s="173">
        <v>6.0000000000000001E-3</v>
      </c>
      <c r="S160" s="167">
        <f t="shared" si="40"/>
        <v>0</v>
      </c>
      <c r="X160">
        <v>0</v>
      </c>
      <c r="Z160">
        <v>0</v>
      </c>
    </row>
    <row r="161" spans="1:26" ht="24.95" customHeight="1" x14ac:dyDescent="0.25">
      <c r="A161" s="171"/>
      <c r="B161" s="168" t="s">
        <v>163</v>
      </c>
      <c r="C161" s="172" t="s">
        <v>366</v>
      </c>
      <c r="D161" s="168" t="s">
        <v>367</v>
      </c>
      <c r="E161" s="168" t="s">
        <v>128</v>
      </c>
      <c r="F161" s="169">
        <v>177.91758000000002</v>
      </c>
      <c r="G161" s="170"/>
      <c r="H161" s="170"/>
      <c r="I161" s="170">
        <f t="shared" si="35"/>
        <v>0</v>
      </c>
      <c r="J161" s="168">
        <f t="shared" si="36"/>
        <v>1035.48</v>
      </c>
      <c r="K161" s="1">
        <f t="shared" si="37"/>
        <v>0</v>
      </c>
      <c r="L161" s="1"/>
      <c r="M161" s="1">
        <f t="shared" si="41"/>
        <v>0</v>
      </c>
      <c r="N161" s="1">
        <v>5.82</v>
      </c>
      <c r="O161" s="1"/>
      <c r="P161" s="167">
        <f t="shared" si="39"/>
        <v>0.71199999999999997</v>
      </c>
      <c r="Q161" s="173"/>
      <c r="R161" s="173">
        <v>4.0000000000000001E-3</v>
      </c>
      <c r="S161" s="167">
        <f t="shared" si="40"/>
        <v>0</v>
      </c>
      <c r="X161">
        <v>0</v>
      </c>
      <c r="Z161">
        <v>0</v>
      </c>
    </row>
    <row r="162" spans="1:26" ht="24.95" customHeight="1" x14ac:dyDescent="0.25">
      <c r="A162" s="171"/>
      <c r="B162" s="168" t="s">
        <v>163</v>
      </c>
      <c r="C162" s="172" t="s">
        <v>366</v>
      </c>
      <c r="D162" s="168" t="s">
        <v>1021</v>
      </c>
      <c r="E162" s="168" t="s">
        <v>128</v>
      </c>
      <c r="F162" s="169">
        <v>180.04631999999998</v>
      </c>
      <c r="G162" s="170"/>
      <c r="H162" s="170"/>
      <c r="I162" s="170">
        <f t="shared" si="35"/>
        <v>0</v>
      </c>
      <c r="J162" s="168">
        <f t="shared" si="36"/>
        <v>1047.8699999999999</v>
      </c>
      <c r="K162" s="1">
        <f t="shared" si="37"/>
        <v>0</v>
      </c>
      <c r="L162" s="1"/>
      <c r="M162" s="1">
        <f t="shared" si="41"/>
        <v>0</v>
      </c>
      <c r="N162" s="1">
        <v>5.82</v>
      </c>
      <c r="O162" s="1"/>
      <c r="P162" s="167">
        <f t="shared" si="39"/>
        <v>0.72</v>
      </c>
      <c r="Q162" s="173"/>
      <c r="R162" s="173">
        <v>4.0000000000000001E-3</v>
      </c>
      <c r="S162" s="167">
        <f t="shared" si="40"/>
        <v>0</v>
      </c>
      <c r="X162">
        <v>0</v>
      </c>
      <c r="Z162">
        <v>0</v>
      </c>
    </row>
    <row r="163" spans="1:26" x14ac:dyDescent="0.25">
      <c r="A163" s="156"/>
      <c r="B163" s="156"/>
      <c r="C163" s="156"/>
      <c r="D163" s="156" t="s">
        <v>77</v>
      </c>
      <c r="E163" s="156"/>
      <c r="F163" s="167"/>
      <c r="G163" s="159">
        <f>ROUND((SUM(L147:L162))/1,2)</f>
        <v>0</v>
      </c>
      <c r="H163" s="159">
        <f>ROUND((SUM(M147:M162))/1,2)</f>
        <v>0</v>
      </c>
      <c r="I163" s="159">
        <f>ROUND((SUM(I147:I162))/1,2)</f>
        <v>0</v>
      </c>
      <c r="J163" s="156"/>
      <c r="K163" s="156"/>
      <c r="L163" s="156">
        <f>ROUND((SUM(L147:L162))/1,2)</f>
        <v>0</v>
      </c>
      <c r="M163" s="156">
        <f>ROUND((SUM(M147:M162))/1,2)</f>
        <v>0</v>
      </c>
      <c r="N163" s="156"/>
      <c r="O163" s="156"/>
      <c r="P163" s="174">
        <f>ROUND((SUM(P147:P162))/1,2)</f>
        <v>3.71</v>
      </c>
      <c r="Q163" s="153"/>
      <c r="R163" s="153"/>
      <c r="S163" s="174">
        <f>ROUND((SUM(S147:S162))/1,2)</f>
        <v>0</v>
      </c>
      <c r="T163" s="153"/>
      <c r="U163" s="153"/>
      <c r="V163" s="153"/>
      <c r="W163" s="153"/>
      <c r="X163" s="153"/>
      <c r="Y163" s="153"/>
      <c r="Z163" s="153"/>
    </row>
    <row r="164" spans="1:26" x14ac:dyDescent="0.25">
      <c r="A164" s="1"/>
      <c r="B164" s="1"/>
      <c r="C164" s="1"/>
      <c r="D164" s="1"/>
      <c r="E164" s="1"/>
      <c r="F164" s="163"/>
      <c r="G164" s="149"/>
      <c r="H164" s="149"/>
      <c r="I164" s="149"/>
      <c r="J164" s="1"/>
      <c r="K164" s="1"/>
      <c r="L164" s="1"/>
      <c r="M164" s="1"/>
      <c r="N164" s="1"/>
      <c r="O164" s="1"/>
      <c r="P164" s="1"/>
      <c r="S164" s="1"/>
    </row>
    <row r="165" spans="1:26" x14ac:dyDescent="0.25">
      <c r="A165" s="156"/>
      <c r="B165" s="156"/>
      <c r="C165" s="156"/>
      <c r="D165" s="156" t="s">
        <v>78</v>
      </c>
      <c r="E165" s="156"/>
      <c r="F165" s="167"/>
      <c r="G165" s="157"/>
      <c r="H165" s="157"/>
      <c r="I165" s="157"/>
      <c r="J165" s="156"/>
      <c r="K165" s="156"/>
      <c r="L165" s="156"/>
      <c r="M165" s="156"/>
      <c r="N165" s="156"/>
      <c r="O165" s="156"/>
      <c r="P165" s="156"/>
      <c r="Q165" s="153"/>
      <c r="R165" s="153"/>
      <c r="S165" s="156"/>
      <c r="T165" s="153"/>
      <c r="U165" s="153"/>
      <c r="V165" s="153"/>
      <c r="W165" s="153"/>
      <c r="X165" s="153"/>
      <c r="Y165" s="153"/>
      <c r="Z165" s="153"/>
    </row>
    <row r="166" spans="1:26" ht="24.95" customHeight="1" x14ac:dyDescent="0.25">
      <c r="A166" s="171"/>
      <c r="B166" s="168" t="s">
        <v>368</v>
      </c>
      <c r="C166" s="172" t="s">
        <v>369</v>
      </c>
      <c r="D166" s="168" t="s">
        <v>370</v>
      </c>
      <c r="E166" s="168" t="s">
        <v>145</v>
      </c>
      <c r="F166" s="169">
        <v>28.5</v>
      </c>
      <c r="G166" s="170"/>
      <c r="H166" s="170"/>
      <c r="I166" s="170">
        <f t="shared" ref="I166:I181" si="42">ROUND(F166*(G166+H166),2)</f>
        <v>0</v>
      </c>
      <c r="J166" s="168">
        <f t="shared" ref="J166:J181" si="43">ROUND(F166*(N166),2)</f>
        <v>113.15</v>
      </c>
      <c r="K166" s="1">
        <f t="shared" ref="K166:K181" si="44">ROUND(F166*(O166),2)</f>
        <v>0</v>
      </c>
      <c r="L166" s="1">
        <f t="shared" ref="L166:L177" si="45">ROUND(F166*(G166+H166),2)</f>
        <v>0</v>
      </c>
      <c r="M166" s="1"/>
      <c r="N166" s="1">
        <v>3.9699999999999998</v>
      </c>
      <c r="O166" s="1"/>
      <c r="P166" s="167">
        <f t="shared" ref="P166:P181" si="46">ROUND(F166*(R166),3)</f>
        <v>2.8000000000000001E-2</v>
      </c>
      <c r="Q166" s="173"/>
      <c r="R166" s="173">
        <v>9.8999999999999999E-4</v>
      </c>
      <c r="S166" s="167">
        <f t="shared" ref="S166:S181" si="47">ROUND(F166*(X166),3)</f>
        <v>0</v>
      </c>
      <c r="X166">
        <v>0</v>
      </c>
      <c r="Z166">
        <v>0</v>
      </c>
    </row>
    <row r="167" spans="1:26" ht="24.95" customHeight="1" x14ac:dyDescent="0.25">
      <c r="A167" s="171"/>
      <c r="B167" s="168" t="s">
        <v>368</v>
      </c>
      <c r="C167" s="172" t="s">
        <v>371</v>
      </c>
      <c r="D167" s="168" t="s">
        <v>372</v>
      </c>
      <c r="E167" s="168" t="s">
        <v>128</v>
      </c>
      <c r="F167" s="169">
        <v>342.4</v>
      </c>
      <c r="G167" s="170"/>
      <c r="H167" s="170"/>
      <c r="I167" s="170">
        <f t="shared" si="42"/>
        <v>0</v>
      </c>
      <c r="J167" s="168">
        <f t="shared" si="43"/>
        <v>417.73</v>
      </c>
      <c r="K167" s="1">
        <f t="shared" si="44"/>
        <v>0</v>
      </c>
      <c r="L167" s="1">
        <f t="shared" si="45"/>
        <v>0</v>
      </c>
      <c r="M167" s="1"/>
      <c r="N167" s="1">
        <v>1.22</v>
      </c>
      <c r="O167" s="1"/>
      <c r="P167" s="167">
        <f t="shared" si="46"/>
        <v>0</v>
      </c>
      <c r="Q167" s="173"/>
      <c r="R167" s="173">
        <v>0</v>
      </c>
      <c r="S167" s="167">
        <f t="shared" si="47"/>
        <v>0</v>
      </c>
      <c r="X167">
        <v>0</v>
      </c>
      <c r="Z167">
        <v>0</v>
      </c>
    </row>
    <row r="168" spans="1:26" ht="24.95" customHeight="1" x14ac:dyDescent="0.25">
      <c r="A168" s="171"/>
      <c r="B168" s="168" t="s">
        <v>368</v>
      </c>
      <c r="C168" s="172" t="s">
        <v>373</v>
      </c>
      <c r="D168" s="168" t="s">
        <v>374</v>
      </c>
      <c r="E168" s="168" t="s">
        <v>128</v>
      </c>
      <c r="F168" s="169">
        <v>342.4</v>
      </c>
      <c r="G168" s="170"/>
      <c r="H168" s="170"/>
      <c r="I168" s="170">
        <f t="shared" si="42"/>
        <v>0</v>
      </c>
      <c r="J168" s="168">
        <f t="shared" si="43"/>
        <v>362.94</v>
      </c>
      <c r="K168" s="1">
        <f t="shared" si="44"/>
        <v>0</v>
      </c>
      <c r="L168" s="1">
        <f t="shared" si="45"/>
        <v>0</v>
      </c>
      <c r="M168" s="1"/>
      <c r="N168" s="1">
        <v>1.06</v>
      </c>
      <c r="O168" s="1"/>
      <c r="P168" s="167">
        <f t="shared" si="46"/>
        <v>0</v>
      </c>
      <c r="Q168" s="173"/>
      <c r="R168" s="173">
        <v>0</v>
      </c>
      <c r="S168" s="167">
        <f t="shared" si="47"/>
        <v>0</v>
      </c>
      <c r="X168">
        <v>0</v>
      </c>
      <c r="Z168">
        <v>0</v>
      </c>
    </row>
    <row r="169" spans="1:26" ht="24.95" customHeight="1" x14ac:dyDescent="0.25">
      <c r="A169" s="171"/>
      <c r="B169" s="168" t="s">
        <v>368</v>
      </c>
      <c r="C169" s="172" t="s">
        <v>375</v>
      </c>
      <c r="D169" s="168" t="s">
        <v>376</v>
      </c>
      <c r="E169" s="168" t="s">
        <v>103</v>
      </c>
      <c r="F169" s="169">
        <v>24.210113400000004</v>
      </c>
      <c r="G169" s="170"/>
      <c r="H169" s="170"/>
      <c r="I169" s="170">
        <f t="shared" si="42"/>
        <v>0</v>
      </c>
      <c r="J169" s="168">
        <f t="shared" si="43"/>
        <v>577.41</v>
      </c>
      <c r="K169" s="1">
        <f t="shared" si="44"/>
        <v>0</v>
      </c>
      <c r="L169" s="1">
        <f t="shared" si="45"/>
        <v>0</v>
      </c>
      <c r="M169" s="1"/>
      <c r="N169" s="1">
        <v>23.85</v>
      </c>
      <c r="O169" s="1"/>
      <c r="P169" s="167">
        <f t="shared" si="46"/>
        <v>0.56999999999999995</v>
      </c>
      <c r="Q169" s="173"/>
      <c r="R169" s="173">
        <v>2.3550000000000001E-2</v>
      </c>
      <c r="S169" s="167">
        <f t="shared" si="47"/>
        <v>0</v>
      </c>
      <c r="X169">
        <v>0</v>
      </c>
      <c r="Z169">
        <v>0</v>
      </c>
    </row>
    <row r="170" spans="1:26" ht="24.95" customHeight="1" x14ac:dyDescent="0.25">
      <c r="A170" s="171"/>
      <c r="B170" s="168" t="s">
        <v>368</v>
      </c>
      <c r="C170" s="172" t="s">
        <v>377</v>
      </c>
      <c r="D170" s="168" t="s">
        <v>378</v>
      </c>
      <c r="E170" s="168" t="s">
        <v>128</v>
      </c>
      <c r="F170" s="169">
        <v>202.53500000000003</v>
      </c>
      <c r="G170" s="170"/>
      <c r="H170" s="170"/>
      <c r="I170" s="170">
        <f t="shared" si="42"/>
        <v>0</v>
      </c>
      <c r="J170" s="168">
        <f t="shared" si="43"/>
        <v>1541.29</v>
      </c>
      <c r="K170" s="1">
        <f t="shared" si="44"/>
        <v>0</v>
      </c>
      <c r="L170" s="1">
        <f t="shared" si="45"/>
        <v>0</v>
      </c>
      <c r="M170" s="1"/>
      <c r="N170" s="1">
        <v>7.61</v>
      </c>
      <c r="O170" s="1"/>
      <c r="P170" s="167">
        <f t="shared" si="46"/>
        <v>1.5660000000000001</v>
      </c>
      <c r="Q170" s="173"/>
      <c r="R170" s="173">
        <v>7.7299999999999999E-3</v>
      </c>
      <c r="S170" s="167">
        <f t="shared" si="47"/>
        <v>0</v>
      </c>
      <c r="X170">
        <v>0</v>
      </c>
      <c r="Z170">
        <v>0</v>
      </c>
    </row>
    <row r="171" spans="1:26" ht="24.95" customHeight="1" x14ac:dyDescent="0.25">
      <c r="A171" s="171"/>
      <c r="B171" s="168" t="s">
        <v>368</v>
      </c>
      <c r="C171" s="172" t="s">
        <v>379</v>
      </c>
      <c r="D171" s="168" t="s">
        <v>380</v>
      </c>
      <c r="E171" s="168" t="s">
        <v>128</v>
      </c>
      <c r="F171" s="169">
        <v>13.151999999999999</v>
      </c>
      <c r="G171" s="170"/>
      <c r="H171" s="170"/>
      <c r="I171" s="170">
        <f t="shared" si="42"/>
        <v>0</v>
      </c>
      <c r="J171" s="168">
        <f t="shared" si="43"/>
        <v>106.14</v>
      </c>
      <c r="K171" s="1">
        <f t="shared" si="44"/>
        <v>0</v>
      </c>
      <c r="L171" s="1">
        <f t="shared" si="45"/>
        <v>0</v>
      </c>
      <c r="M171" s="1"/>
      <c r="N171" s="1">
        <v>8.07</v>
      </c>
      <c r="O171" s="1"/>
      <c r="P171" s="167">
        <f t="shared" si="46"/>
        <v>0.10199999999999999</v>
      </c>
      <c r="Q171" s="173"/>
      <c r="R171" s="173">
        <v>7.7299999999999999E-3</v>
      </c>
      <c r="S171" s="167">
        <f t="shared" si="47"/>
        <v>0</v>
      </c>
      <c r="X171">
        <v>0</v>
      </c>
      <c r="Z171">
        <v>0</v>
      </c>
    </row>
    <row r="172" spans="1:26" ht="24.95" customHeight="1" x14ac:dyDescent="0.25">
      <c r="A172" s="171"/>
      <c r="B172" s="168" t="s">
        <v>368</v>
      </c>
      <c r="C172" s="172" t="s">
        <v>381</v>
      </c>
      <c r="D172" s="168" t="s">
        <v>382</v>
      </c>
      <c r="E172" s="168" t="s">
        <v>145</v>
      </c>
      <c r="F172" s="169">
        <v>708.87250000000006</v>
      </c>
      <c r="G172" s="170"/>
      <c r="H172" s="170"/>
      <c r="I172" s="170">
        <f t="shared" si="42"/>
        <v>0</v>
      </c>
      <c r="J172" s="168">
        <f t="shared" si="43"/>
        <v>1112.93</v>
      </c>
      <c r="K172" s="1">
        <f t="shared" si="44"/>
        <v>0</v>
      </c>
      <c r="L172" s="1">
        <f t="shared" si="45"/>
        <v>0</v>
      </c>
      <c r="M172" s="1"/>
      <c r="N172" s="1">
        <v>1.5699999999999998</v>
      </c>
      <c r="O172" s="1"/>
      <c r="P172" s="167">
        <f t="shared" si="46"/>
        <v>2.1000000000000001E-2</v>
      </c>
      <c r="Q172" s="173"/>
      <c r="R172" s="173">
        <v>3.0000000000000001E-5</v>
      </c>
      <c r="S172" s="167">
        <f t="shared" si="47"/>
        <v>0</v>
      </c>
      <c r="X172">
        <v>0</v>
      </c>
      <c r="Z172">
        <v>0</v>
      </c>
    </row>
    <row r="173" spans="1:26" ht="24.95" customHeight="1" x14ac:dyDescent="0.25">
      <c r="A173" s="171"/>
      <c r="B173" s="168" t="s">
        <v>368</v>
      </c>
      <c r="C173" s="172" t="s">
        <v>383</v>
      </c>
      <c r="D173" s="168" t="s">
        <v>1022</v>
      </c>
      <c r="E173" s="168" t="s">
        <v>128</v>
      </c>
      <c r="F173" s="169">
        <v>174.429</v>
      </c>
      <c r="G173" s="170"/>
      <c r="H173" s="170"/>
      <c r="I173" s="170">
        <f t="shared" si="42"/>
        <v>0</v>
      </c>
      <c r="J173" s="168">
        <f t="shared" si="43"/>
        <v>561.66</v>
      </c>
      <c r="K173" s="1">
        <f t="shared" si="44"/>
        <v>0</v>
      </c>
      <c r="L173" s="1">
        <f t="shared" si="45"/>
        <v>0</v>
      </c>
      <c r="M173" s="1"/>
      <c r="N173" s="1">
        <v>3.22</v>
      </c>
      <c r="O173" s="1"/>
      <c r="P173" s="167">
        <f t="shared" si="46"/>
        <v>0</v>
      </c>
      <c r="Q173" s="173"/>
      <c r="R173" s="173">
        <v>0</v>
      </c>
      <c r="S173" s="167">
        <f t="shared" si="47"/>
        <v>0</v>
      </c>
      <c r="X173">
        <v>0</v>
      </c>
      <c r="Z173">
        <v>0</v>
      </c>
    </row>
    <row r="174" spans="1:26" ht="24.95" customHeight="1" x14ac:dyDescent="0.25">
      <c r="A174" s="171"/>
      <c r="B174" s="168" t="s">
        <v>368</v>
      </c>
      <c r="C174" s="172" t="s">
        <v>384</v>
      </c>
      <c r="D174" s="168" t="s">
        <v>385</v>
      </c>
      <c r="E174" s="168" t="s">
        <v>128</v>
      </c>
      <c r="F174" s="169">
        <v>174.429</v>
      </c>
      <c r="G174" s="170"/>
      <c r="H174" s="170"/>
      <c r="I174" s="170">
        <f t="shared" si="42"/>
        <v>0</v>
      </c>
      <c r="J174" s="168">
        <f t="shared" si="43"/>
        <v>568.64</v>
      </c>
      <c r="K174" s="1">
        <f t="shared" si="44"/>
        <v>0</v>
      </c>
      <c r="L174" s="1">
        <f t="shared" si="45"/>
        <v>0</v>
      </c>
      <c r="M174" s="1"/>
      <c r="N174" s="1">
        <v>3.26</v>
      </c>
      <c r="O174" s="1"/>
      <c r="P174" s="167">
        <f t="shared" si="46"/>
        <v>0</v>
      </c>
      <c r="Q174" s="173"/>
      <c r="R174" s="173">
        <v>0</v>
      </c>
      <c r="S174" s="167">
        <f t="shared" si="47"/>
        <v>0</v>
      </c>
      <c r="X174">
        <v>0</v>
      </c>
      <c r="Z174">
        <v>0</v>
      </c>
    </row>
    <row r="175" spans="1:26" ht="35.1" customHeight="1" x14ac:dyDescent="0.25">
      <c r="A175" s="171"/>
      <c r="B175" s="168" t="s">
        <v>368</v>
      </c>
      <c r="C175" s="172" t="s">
        <v>386</v>
      </c>
      <c r="D175" s="168" t="s">
        <v>1023</v>
      </c>
      <c r="E175" s="168" t="s">
        <v>128</v>
      </c>
      <c r="F175" s="169">
        <v>174.429</v>
      </c>
      <c r="G175" s="170"/>
      <c r="H175" s="170"/>
      <c r="I175" s="170">
        <f t="shared" si="42"/>
        <v>0</v>
      </c>
      <c r="J175" s="168">
        <f t="shared" si="43"/>
        <v>1925.7</v>
      </c>
      <c r="K175" s="1">
        <f t="shared" si="44"/>
        <v>0</v>
      </c>
      <c r="L175" s="1">
        <f t="shared" si="45"/>
        <v>0</v>
      </c>
      <c r="M175" s="1"/>
      <c r="N175" s="1">
        <v>11.04</v>
      </c>
      <c r="O175" s="1"/>
      <c r="P175" s="167">
        <f t="shared" si="46"/>
        <v>3.2440000000000002</v>
      </c>
      <c r="Q175" s="173"/>
      <c r="R175" s="173">
        <v>1.8599999999999998E-2</v>
      </c>
      <c r="S175" s="167">
        <f t="shared" si="47"/>
        <v>0</v>
      </c>
      <c r="X175">
        <v>0</v>
      </c>
      <c r="Z175">
        <v>0</v>
      </c>
    </row>
    <row r="176" spans="1:26" ht="35.1" customHeight="1" x14ac:dyDescent="0.25">
      <c r="A176" s="171"/>
      <c r="B176" s="168" t="s">
        <v>368</v>
      </c>
      <c r="C176" s="172" t="s">
        <v>387</v>
      </c>
      <c r="D176" s="168" t="s">
        <v>1024</v>
      </c>
      <c r="E176" s="168" t="s">
        <v>128</v>
      </c>
      <c r="F176" s="169">
        <v>174.429</v>
      </c>
      <c r="G176" s="170"/>
      <c r="H176" s="170"/>
      <c r="I176" s="170">
        <f t="shared" si="42"/>
        <v>0</v>
      </c>
      <c r="J176" s="168">
        <f t="shared" si="43"/>
        <v>2717.6</v>
      </c>
      <c r="K176" s="1">
        <f t="shared" si="44"/>
        <v>0</v>
      </c>
      <c r="L176" s="1">
        <f t="shared" si="45"/>
        <v>0</v>
      </c>
      <c r="M176" s="1"/>
      <c r="N176" s="1">
        <v>15.58</v>
      </c>
      <c r="O176" s="1"/>
      <c r="P176" s="167">
        <f t="shared" si="46"/>
        <v>4.875</v>
      </c>
      <c r="Q176" s="173"/>
      <c r="R176" s="173">
        <v>2.7949999999999999E-2</v>
      </c>
      <c r="S176" s="167">
        <f t="shared" si="47"/>
        <v>0</v>
      </c>
      <c r="X176">
        <v>0</v>
      </c>
      <c r="Z176">
        <v>0</v>
      </c>
    </row>
    <row r="177" spans="1:26" ht="24.95" customHeight="1" x14ac:dyDescent="0.25">
      <c r="A177" s="171"/>
      <c r="B177" s="168" t="s">
        <v>368</v>
      </c>
      <c r="C177" s="172" t="s">
        <v>388</v>
      </c>
      <c r="D177" s="168" t="s">
        <v>389</v>
      </c>
      <c r="E177" s="168" t="s">
        <v>210</v>
      </c>
      <c r="F177" s="169">
        <v>18.353659350570002</v>
      </c>
      <c r="G177" s="170"/>
      <c r="H177" s="170"/>
      <c r="I177" s="170">
        <f t="shared" si="42"/>
        <v>0</v>
      </c>
      <c r="J177" s="168">
        <f t="shared" si="43"/>
        <v>681.65</v>
      </c>
      <c r="K177" s="1">
        <f t="shared" si="44"/>
        <v>0</v>
      </c>
      <c r="L177" s="1">
        <f t="shared" si="45"/>
        <v>0</v>
      </c>
      <c r="M177" s="1"/>
      <c r="N177" s="1">
        <v>37.14</v>
      </c>
      <c r="O177" s="1"/>
      <c r="P177" s="167">
        <f t="shared" si="46"/>
        <v>0</v>
      </c>
      <c r="Q177" s="173"/>
      <c r="R177" s="173">
        <v>0</v>
      </c>
      <c r="S177" s="167">
        <f t="shared" si="47"/>
        <v>0</v>
      </c>
      <c r="X177">
        <v>0</v>
      </c>
      <c r="Z177">
        <v>0</v>
      </c>
    </row>
    <row r="178" spans="1:26" ht="24.95" customHeight="1" x14ac:dyDescent="0.25">
      <c r="A178" s="171"/>
      <c r="B178" s="168" t="s">
        <v>390</v>
      </c>
      <c r="C178" s="172" t="s">
        <v>391</v>
      </c>
      <c r="D178" s="168" t="s">
        <v>392</v>
      </c>
      <c r="E178" s="168" t="s">
        <v>103</v>
      </c>
      <c r="F178" s="169">
        <v>5.8297899000000006</v>
      </c>
      <c r="G178" s="170"/>
      <c r="H178" s="170"/>
      <c r="I178" s="170">
        <f t="shared" si="42"/>
        <v>0</v>
      </c>
      <c r="J178" s="168">
        <f t="shared" si="43"/>
        <v>1085.3900000000001</v>
      </c>
      <c r="K178" s="1">
        <f t="shared" si="44"/>
        <v>0</v>
      </c>
      <c r="L178" s="1"/>
      <c r="M178" s="1">
        <f>ROUND(F178*(G178+H178),2)</f>
        <v>0</v>
      </c>
      <c r="N178" s="1">
        <v>186.18</v>
      </c>
      <c r="O178" s="1"/>
      <c r="P178" s="167">
        <f t="shared" si="46"/>
        <v>3.206</v>
      </c>
      <c r="Q178" s="173"/>
      <c r="R178" s="173">
        <v>0.55000000000000004</v>
      </c>
      <c r="S178" s="167">
        <f t="shared" si="47"/>
        <v>0</v>
      </c>
      <c r="X178">
        <v>0</v>
      </c>
      <c r="Z178">
        <v>0</v>
      </c>
    </row>
    <row r="179" spans="1:26" ht="24.95" customHeight="1" x14ac:dyDescent="0.25">
      <c r="A179" s="171"/>
      <c r="B179" s="168" t="s">
        <v>390</v>
      </c>
      <c r="C179" s="172" t="s">
        <v>393</v>
      </c>
      <c r="D179" s="168" t="s">
        <v>394</v>
      </c>
      <c r="E179" s="168" t="s">
        <v>103</v>
      </c>
      <c r="F179" s="169">
        <v>0.30096000000000001</v>
      </c>
      <c r="G179" s="170"/>
      <c r="H179" s="170"/>
      <c r="I179" s="170">
        <f t="shared" si="42"/>
        <v>0</v>
      </c>
      <c r="J179" s="168">
        <f t="shared" si="43"/>
        <v>41.32</v>
      </c>
      <c r="K179" s="1">
        <f t="shared" si="44"/>
        <v>0</v>
      </c>
      <c r="L179" s="1"/>
      <c r="M179" s="1">
        <f>ROUND(F179*(G179+H179),2)</f>
        <v>0</v>
      </c>
      <c r="N179" s="1">
        <v>137.31</v>
      </c>
      <c r="O179" s="1"/>
      <c r="P179" s="167">
        <f t="shared" si="46"/>
        <v>0.16600000000000001</v>
      </c>
      <c r="Q179" s="173"/>
      <c r="R179" s="173">
        <v>0.55000000000000004</v>
      </c>
      <c r="S179" s="167">
        <f t="shared" si="47"/>
        <v>0</v>
      </c>
      <c r="X179">
        <v>0</v>
      </c>
      <c r="Z179">
        <v>0</v>
      </c>
    </row>
    <row r="180" spans="1:26" ht="24.95" customHeight="1" x14ac:dyDescent="0.25">
      <c r="A180" s="171"/>
      <c r="B180" s="168" t="s">
        <v>390</v>
      </c>
      <c r="C180" s="172" t="s">
        <v>395</v>
      </c>
      <c r="D180" s="168" t="s">
        <v>396</v>
      </c>
      <c r="E180" s="168" t="s">
        <v>103</v>
      </c>
      <c r="F180" s="169">
        <v>5.1788000000000007</v>
      </c>
      <c r="G180" s="170"/>
      <c r="H180" s="170"/>
      <c r="I180" s="170">
        <f t="shared" si="42"/>
        <v>0</v>
      </c>
      <c r="J180" s="168">
        <f t="shared" si="43"/>
        <v>1189.31</v>
      </c>
      <c r="K180" s="1">
        <f t="shared" si="44"/>
        <v>0</v>
      </c>
      <c r="L180" s="1"/>
      <c r="M180" s="1">
        <f>ROUND(F180*(G180+H180),2)</f>
        <v>0</v>
      </c>
      <c r="N180" s="1">
        <v>229.65</v>
      </c>
      <c r="O180" s="1"/>
      <c r="P180" s="167">
        <f t="shared" si="46"/>
        <v>2.8479999999999999</v>
      </c>
      <c r="Q180" s="173"/>
      <c r="R180" s="173">
        <v>0.55000000000000004</v>
      </c>
      <c r="S180" s="167">
        <f t="shared" si="47"/>
        <v>0</v>
      </c>
      <c r="X180">
        <v>0</v>
      </c>
      <c r="Z180">
        <v>0</v>
      </c>
    </row>
    <row r="181" spans="1:26" ht="24.95" customHeight="1" x14ac:dyDescent="0.25">
      <c r="A181" s="171"/>
      <c r="B181" s="168" t="s">
        <v>390</v>
      </c>
      <c r="C181" s="172" t="s">
        <v>397</v>
      </c>
      <c r="D181" s="168" t="s">
        <v>398</v>
      </c>
      <c r="E181" s="168" t="s">
        <v>128</v>
      </c>
      <c r="F181" s="169">
        <v>191.87190000000001</v>
      </c>
      <c r="G181" s="170"/>
      <c r="H181" s="170"/>
      <c r="I181" s="170">
        <f t="shared" si="42"/>
        <v>0</v>
      </c>
      <c r="J181" s="168">
        <f t="shared" si="43"/>
        <v>1245.25</v>
      </c>
      <c r="K181" s="1">
        <f t="shared" si="44"/>
        <v>0</v>
      </c>
      <c r="L181" s="1"/>
      <c r="M181" s="1">
        <f>ROUND(F181*(G181+H181),2)</f>
        <v>0</v>
      </c>
      <c r="N181" s="1">
        <v>6.49</v>
      </c>
      <c r="O181" s="1"/>
      <c r="P181" s="167">
        <f t="shared" si="46"/>
        <v>1.7270000000000001</v>
      </c>
      <c r="Q181" s="173"/>
      <c r="R181" s="173">
        <v>8.9999999999999993E-3</v>
      </c>
      <c r="S181" s="167">
        <f t="shared" si="47"/>
        <v>0</v>
      </c>
      <c r="X181">
        <v>0</v>
      </c>
      <c r="Z181">
        <v>0</v>
      </c>
    </row>
    <row r="182" spans="1:26" x14ac:dyDescent="0.25">
      <c r="A182" s="156"/>
      <c r="B182" s="156"/>
      <c r="C182" s="156"/>
      <c r="D182" s="156" t="s">
        <v>78</v>
      </c>
      <c r="E182" s="156"/>
      <c r="F182" s="167"/>
      <c r="G182" s="159">
        <f>ROUND((SUM(L165:L181))/1,2)</f>
        <v>0</v>
      </c>
      <c r="H182" s="159">
        <f>ROUND((SUM(M165:M181))/1,2)</f>
        <v>0</v>
      </c>
      <c r="I182" s="159">
        <f>ROUND((SUM(I165:I181))/1,2)</f>
        <v>0</v>
      </c>
      <c r="J182" s="156"/>
      <c r="K182" s="156"/>
      <c r="L182" s="156">
        <f>ROUND((SUM(L165:L181))/1,2)</f>
        <v>0</v>
      </c>
      <c r="M182" s="156">
        <f>ROUND((SUM(M165:M181))/1,2)</f>
        <v>0</v>
      </c>
      <c r="N182" s="156"/>
      <c r="O182" s="156"/>
      <c r="P182" s="174">
        <f>ROUND((SUM(P165:P181))/1,2)</f>
        <v>18.350000000000001</v>
      </c>
      <c r="Q182" s="153"/>
      <c r="R182" s="153"/>
      <c r="S182" s="174">
        <f>ROUND((SUM(S165:S181))/1,2)</f>
        <v>0</v>
      </c>
      <c r="T182" s="153"/>
      <c r="U182" s="153"/>
      <c r="V182" s="153"/>
      <c r="W182" s="153"/>
      <c r="X182" s="153"/>
      <c r="Y182" s="153"/>
      <c r="Z182" s="153"/>
    </row>
    <row r="183" spans="1:26" x14ac:dyDescent="0.25">
      <c r="A183" s="1"/>
      <c r="B183" s="1"/>
      <c r="C183" s="1"/>
      <c r="D183" s="1"/>
      <c r="E183" s="1"/>
      <c r="F183" s="163"/>
      <c r="G183" s="149"/>
      <c r="H183" s="149"/>
      <c r="I183" s="149"/>
      <c r="J183" s="1"/>
      <c r="K183" s="1"/>
      <c r="L183" s="1"/>
      <c r="M183" s="1"/>
      <c r="N183" s="1"/>
      <c r="O183" s="1"/>
      <c r="P183" s="1"/>
      <c r="S183" s="1"/>
    </row>
    <row r="184" spans="1:26" x14ac:dyDescent="0.25">
      <c r="A184" s="156"/>
      <c r="B184" s="156"/>
      <c r="C184" s="156"/>
      <c r="D184" s="156" t="s">
        <v>79</v>
      </c>
      <c r="E184" s="156"/>
      <c r="F184" s="167"/>
      <c r="G184" s="157"/>
      <c r="H184" s="157"/>
      <c r="I184" s="157"/>
      <c r="J184" s="156"/>
      <c r="K184" s="156"/>
      <c r="L184" s="156"/>
      <c r="M184" s="156"/>
      <c r="N184" s="156"/>
      <c r="O184" s="156"/>
      <c r="P184" s="156"/>
      <c r="Q184" s="153"/>
      <c r="R184" s="153"/>
      <c r="S184" s="156"/>
      <c r="T184" s="153"/>
      <c r="U184" s="153"/>
      <c r="V184" s="153"/>
      <c r="W184" s="153"/>
      <c r="X184" s="153"/>
      <c r="Y184" s="153"/>
      <c r="Z184" s="153"/>
    </row>
    <row r="185" spans="1:26" ht="24.95" customHeight="1" x14ac:dyDescent="0.25">
      <c r="A185" s="171"/>
      <c r="B185" s="168" t="s">
        <v>399</v>
      </c>
      <c r="C185" s="172" t="s">
        <v>400</v>
      </c>
      <c r="D185" s="168" t="s">
        <v>401</v>
      </c>
      <c r="E185" s="168" t="s">
        <v>145</v>
      </c>
      <c r="F185" s="169">
        <v>305.66999999999996</v>
      </c>
      <c r="G185" s="170"/>
      <c r="H185" s="170"/>
      <c r="I185" s="170">
        <f t="shared" ref="I185:I202" si="48">ROUND(F185*(G185+H185),2)</f>
        <v>0</v>
      </c>
      <c r="J185" s="168">
        <f t="shared" ref="J185:J202" si="49">ROUND(F185*(N185),2)</f>
        <v>1299.0999999999999</v>
      </c>
      <c r="K185" s="1">
        <f t="shared" ref="K185:K202" si="50">ROUND(F185*(O185),2)</f>
        <v>0</v>
      </c>
      <c r="L185" s="1">
        <f t="shared" ref="L185:L200" si="51">ROUND(F185*(G185+H185),2)</f>
        <v>0</v>
      </c>
      <c r="M185" s="1"/>
      <c r="N185" s="1">
        <v>4.25</v>
      </c>
      <c r="O185" s="1"/>
      <c r="P185" s="167">
        <f t="shared" ref="P185:P202" si="52">ROUND(F185*(R185),3)</f>
        <v>0</v>
      </c>
      <c r="Q185" s="173"/>
      <c r="R185" s="173">
        <v>0</v>
      </c>
      <c r="S185" s="167">
        <f t="shared" ref="S185:S202" si="53">ROUND(F185*(X185),3)</f>
        <v>0</v>
      </c>
      <c r="X185">
        <v>0</v>
      </c>
      <c r="Z185">
        <v>0</v>
      </c>
    </row>
    <row r="186" spans="1:26" ht="46.5" customHeight="1" x14ac:dyDescent="0.25">
      <c r="A186" s="171"/>
      <c r="B186" s="168" t="s">
        <v>402</v>
      </c>
      <c r="C186" s="172" t="s">
        <v>403</v>
      </c>
      <c r="D186" s="168" t="s">
        <v>1025</v>
      </c>
      <c r="E186" s="168" t="s">
        <v>128</v>
      </c>
      <c r="F186" s="169">
        <v>38.683250000000008</v>
      </c>
      <c r="G186" s="170"/>
      <c r="H186" s="170"/>
      <c r="I186" s="170">
        <f t="shared" si="48"/>
        <v>0</v>
      </c>
      <c r="J186" s="168">
        <f t="shared" si="49"/>
        <v>1297.05</v>
      </c>
      <c r="K186" s="1">
        <f t="shared" si="50"/>
        <v>0</v>
      </c>
      <c r="L186" s="1">
        <f t="shared" si="51"/>
        <v>0</v>
      </c>
      <c r="M186" s="1"/>
      <c r="N186" s="1">
        <v>33.53</v>
      </c>
      <c r="O186" s="1"/>
      <c r="P186" s="167">
        <f t="shared" si="52"/>
        <v>1.6910000000000001</v>
      </c>
      <c r="Q186" s="173"/>
      <c r="R186" s="173">
        <v>4.37112432E-2</v>
      </c>
      <c r="S186" s="167">
        <f t="shared" si="53"/>
        <v>0</v>
      </c>
      <c r="X186">
        <v>0</v>
      </c>
      <c r="Z186">
        <v>0</v>
      </c>
    </row>
    <row r="187" spans="1:26" ht="50.1" customHeight="1" x14ac:dyDescent="0.25">
      <c r="A187" s="171"/>
      <c r="B187" s="168" t="s">
        <v>402</v>
      </c>
      <c r="C187" s="172" t="s">
        <v>404</v>
      </c>
      <c r="D187" s="168" t="s">
        <v>1026</v>
      </c>
      <c r="E187" s="168" t="s">
        <v>128</v>
      </c>
      <c r="F187" s="169">
        <v>71.9298</v>
      </c>
      <c r="G187" s="170"/>
      <c r="H187" s="170"/>
      <c r="I187" s="170">
        <f t="shared" si="48"/>
        <v>0</v>
      </c>
      <c r="J187" s="168">
        <f t="shared" si="49"/>
        <v>2847.7</v>
      </c>
      <c r="K187" s="1">
        <f t="shared" si="50"/>
        <v>0</v>
      </c>
      <c r="L187" s="1">
        <f t="shared" si="51"/>
        <v>0</v>
      </c>
      <c r="M187" s="1"/>
      <c r="N187" s="1">
        <v>39.590000000000003</v>
      </c>
      <c r="O187" s="1"/>
      <c r="P187" s="167">
        <f t="shared" si="52"/>
        <v>3.2149999999999999</v>
      </c>
      <c r="Q187" s="173"/>
      <c r="R187" s="173">
        <v>4.4699999999999997E-2</v>
      </c>
      <c r="S187" s="167">
        <f t="shared" si="53"/>
        <v>0</v>
      </c>
      <c r="X187">
        <v>0</v>
      </c>
      <c r="Z187">
        <v>0</v>
      </c>
    </row>
    <row r="188" spans="1:26" ht="24.95" customHeight="1" x14ac:dyDescent="0.25">
      <c r="A188" s="171"/>
      <c r="B188" s="168" t="s">
        <v>402</v>
      </c>
      <c r="C188" s="172" t="s">
        <v>405</v>
      </c>
      <c r="D188" s="168" t="s">
        <v>406</v>
      </c>
      <c r="E188" s="168" t="s">
        <v>128</v>
      </c>
      <c r="F188" s="169">
        <v>7.0319999999999991</v>
      </c>
      <c r="G188" s="170"/>
      <c r="H188" s="170"/>
      <c r="I188" s="170">
        <f t="shared" si="48"/>
        <v>0</v>
      </c>
      <c r="J188" s="168">
        <f t="shared" si="49"/>
        <v>164.34</v>
      </c>
      <c r="K188" s="1">
        <f t="shared" si="50"/>
        <v>0</v>
      </c>
      <c r="L188" s="1">
        <f t="shared" si="51"/>
        <v>0</v>
      </c>
      <c r="M188" s="1"/>
      <c r="N188" s="1">
        <v>23.37</v>
      </c>
      <c r="O188" s="1"/>
      <c r="P188" s="167">
        <f t="shared" si="52"/>
        <v>0.16900000000000001</v>
      </c>
      <c r="Q188" s="173"/>
      <c r="R188" s="173">
        <v>2.4019892000000001E-2</v>
      </c>
      <c r="S188" s="167">
        <f t="shared" si="53"/>
        <v>0</v>
      </c>
      <c r="X188">
        <v>0</v>
      </c>
      <c r="Z188">
        <v>0</v>
      </c>
    </row>
    <row r="189" spans="1:26" ht="24.95" customHeight="1" x14ac:dyDescent="0.25">
      <c r="A189" s="171"/>
      <c r="B189" s="168" t="s">
        <v>402</v>
      </c>
      <c r="C189" s="172" t="s">
        <v>407</v>
      </c>
      <c r="D189" s="168" t="s">
        <v>408</v>
      </c>
      <c r="E189" s="168" t="s">
        <v>128</v>
      </c>
      <c r="F189" s="169">
        <v>2.19</v>
      </c>
      <c r="G189" s="170"/>
      <c r="H189" s="170"/>
      <c r="I189" s="170">
        <f t="shared" si="48"/>
        <v>0</v>
      </c>
      <c r="J189" s="168">
        <f t="shared" si="49"/>
        <v>67.959999999999994</v>
      </c>
      <c r="K189" s="1">
        <f t="shared" si="50"/>
        <v>0</v>
      </c>
      <c r="L189" s="1">
        <f t="shared" si="51"/>
        <v>0</v>
      </c>
      <c r="M189" s="1"/>
      <c r="N189" s="1">
        <v>31.03</v>
      </c>
      <c r="O189" s="1"/>
      <c r="P189" s="167">
        <f t="shared" si="52"/>
        <v>5.8999999999999997E-2</v>
      </c>
      <c r="Q189" s="173"/>
      <c r="R189" s="173">
        <v>2.6859999999999998E-2</v>
      </c>
      <c r="S189" s="167">
        <f t="shared" si="53"/>
        <v>0</v>
      </c>
      <c r="X189">
        <v>0</v>
      </c>
      <c r="Z189">
        <v>0</v>
      </c>
    </row>
    <row r="190" spans="1:26" ht="50.25" customHeight="1" x14ac:dyDescent="0.25">
      <c r="A190" s="171"/>
      <c r="B190" s="168" t="s">
        <v>402</v>
      </c>
      <c r="C190" s="172" t="s">
        <v>409</v>
      </c>
      <c r="D190" s="168" t="s">
        <v>1027</v>
      </c>
      <c r="E190" s="168" t="s">
        <v>128</v>
      </c>
      <c r="F190" s="169">
        <v>161.12700000000001</v>
      </c>
      <c r="G190" s="170"/>
      <c r="H190" s="170"/>
      <c r="I190" s="170">
        <f t="shared" si="48"/>
        <v>0</v>
      </c>
      <c r="J190" s="168">
        <f t="shared" si="49"/>
        <v>5183.46</v>
      </c>
      <c r="K190" s="1">
        <f t="shared" si="50"/>
        <v>0</v>
      </c>
      <c r="L190" s="1">
        <f t="shared" si="51"/>
        <v>0</v>
      </c>
      <c r="M190" s="1"/>
      <c r="N190" s="1">
        <v>32.17</v>
      </c>
      <c r="O190" s="1"/>
      <c r="P190" s="167">
        <f t="shared" si="52"/>
        <v>4.4420000000000002</v>
      </c>
      <c r="Q190" s="173"/>
      <c r="R190" s="173">
        <v>2.7570000000000001E-2</v>
      </c>
      <c r="S190" s="167">
        <f t="shared" si="53"/>
        <v>0</v>
      </c>
      <c r="X190">
        <v>0</v>
      </c>
      <c r="Z190">
        <v>0</v>
      </c>
    </row>
    <row r="191" spans="1:26" ht="46.5" customHeight="1" x14ac:dyDescent="0.25">
      <c r="A191" s="171"/>
      <c r="B191" s="168" t="s">
        <v>402</v>
      </c>
      <c r="C191" s="172" t="s">
        <v>410</v>
      </c>
      <c r="D191" s="168" t="s">
        <v>1028</v>
      </c>
      <c r="E191" s="168" t="s">
        <v>128</v>
      </c>
      <c r="F191" s="169">
        <v>18.39</v>
      </c>
      <c r="G191" s="170"/>
      <c r="H191" s="170"/>
      <c r="I191" s="170">
        <f t="shared" si="48"/>
        <v>0</v>
      </c>
      <c r="J191" s="168">
        <f t="shared" si="49"/>
        <v>383.98</v>
      </c>
      <c r="K191" s="1">
        <f t="shared" si="50"/>
        <v>0</v>
      </c>
      <c r="L191" s="1">
        <f t="shared" si="51"/>
        <v>0</v>
      </c>
      <c r="M191" s="1"/>
      <c r="N191" s="1">
        <v>20.88</v>
      </c>
      <c r="O191" s="1"/>
      <c r="P191" s="167">
        <f t="shared" si="52"/>
        <v>0.30499999999999999</v>
      </c>
      <c r="Q191" s="173"/>
      <c r="R191" s="173">
        <v>1.6579999999999994E-2</v>
      </c>
      <c r="S191" s="167">
        <f t="shared" si="53"/>
        <v>0</v>
      </c>
      <c r="X191">
        <v>0</v>
      </c>
      <c r="Z191">
        <v>0</v>
      </c>
    </row>
    <row r="192" spans="1:26" ht="24.95" customHeight="1" x14ac:dyDescent="0.25">
      <c r="A192" s="171"/>
      <c r="B192" s="168" t="s">
        <v>402</v>
      </c>
      <c r="C192" s="172" t="s">
        <v>411</v>
      </c>
      <c r="D192" s="168" t="s">
        <v>1029</v>
      </c>
      <c r="E192" s="168" t="s">
        <v>128</v>
      </c>
      <c r="F192" s="169">
        <v>175.89882432509052</v>
      </c>
      <c r="G192" s="170"/>
      <c r="H192" s="170"/>
      <c r="I192" s="170">
        <f t="shared" si="48"/>
        <v>0</v>
      </c>
      <c r="J192" s="168">
        <f t="shared" si="49"/>
        <v>5843.36</v>
      </c>
      <c r="K192" s="1">
        <f t="shared" si="50"/>
        <v>0</v>
      </c>
      <c r="L192" s="1">
        <f t="shared" si="51"/>
        <v>0</v>
      </c>
      <c r="M192" s="1"/>
      <c r="N192" s="1">
        <v>33.22</v>
      </c>
      <c r="O192" s="1"/>
      <c r="P192" s="167">
        <f t="shared" si="52"/>
        <v>4.41</v>
      </c>
      <c r="Q192" s="173"/>
      <c r="R192" s="173">
        <v>2.5072313999999998E-2</v>
      </c>
      <c r="S192" s="167">
        <f t="shared" si="53"/>
        <v>0</v>
      </c>
      <c r="X192">
        <v>0</v>
      </c>
      <c r="Z192">
        <v>0</v>
      </c>
    </row>
    <row r="193" spans="1:26" ht="24.95" customHeight="1" x14ac:dyDescent="0.25">
      <c r="A193" s="171"/>
      <c r="B193" s="168" t="s">
        <v>402</v>
      </c>
      <c r="C193" s="172" t="s">
        <v>412</v>
      </c>
      <c r="D193" s="168" t="s">
        <v>1030</v>
      </c>
      <c r="E193" s="168" t="s">
        <v>145</v>
      </c>
      <c r="F193" s="169">
        <v>58.541666666666671</v>
      </c>
      <c r="G193" s="170"/>
      <c r="H193" s="170"/>
      <c r="I193" s="170">
        <f t="shared" si="48"/>
        <v>0</v>
      </c>
      <c r="J193" s="168">
        <f t="shared" si="49"/>
        <v>358.86</v>
      </c>
      <c r="K193" s="1">
        <f t="shared" si="50"/>
        <v>0</v>
      </c>
      <c r="L193" s="1">
        <f t="shared" si="51"/>
        <v>0</v>
      </c>
      <c r="M193" s="1"/>
      <c r="N193" s="1">
        <v>6.13</v>
      </c>
      <c r="O193" s="1"/>
      <c r="P193" s="167">
        <f t="shared" si="52"/>
        <v>0.878</v>
      </c>
      <c r="Q193" s="173"/>
      <c r="R193" s="173">
        <v>1.4999999999999999E-2</v>
      </c>
      <c r="S193" s="167">
        <f t="shared" si="53"/>
        <v>0</v>
      </c>
      <c r="X193">
        <v>0</v>
      </c>
      <c r="Z193">
        <v>0</v>
      </c>
    </row>
    <row r="194" spans="1:26" ht="24.95" customHeight="1" x14ac:dyDescent="0.25">
      <c r="A194" s="171"/>
      <c r="B194" s="168" t="s">
        <v>402</v>
      </c>
      <c r="C194" s="172" t="s">
        <v>413</v>
      </c>
      <c r="D194" s="168" t="s">
        <v>1031</v>
      </c>
      <c r="E194" s="168" t="s">
        <v>128</v>
      </c>
      <c r="F194" s="169">
        <v>12.5</v>
      </c>
      <c r="G194" s="170"/>
      <c r="H194" s="170"/>
      <c r="I194" s="170">
        <f t="shared" si="48"/>
        <v>0</v>
      </c>
      <c r="J194" s="168">
        <f t="shared" si="49"/>
        <v>181.13</v>
      </c>
      <c r="K194" s="1">
        <f t="shared" si="50"/>
        <v>0</v>
      </c>
      <c r="L194" s="1">
        <f t="shared" si="51"/>
        <v>0</v>
      </c>
      <c r="M194" s="1"/>
      <c r="N194" s="1">
        <v>14.49</v>
      </c>
      <c r="O194" s="1"/>
      <c r="P194" s="167">
        <f t="shared" si="52"/>
        <v>0.27800000000000002</v>
      </c>
      <c r="Q194" s="173"/>
      <c r="R194" s="173">
        <v>2.2219999999999997E-2</v>
      </c>
      <c r="S194" s="167">
        <f t="shared" si="53"/>
        <v>0</v>
      </c>
      <c r="X194">
        <v>0</v>
      </c>
      <c r="Z194">
        <v>0</v>
      </c>
    </row>
    <row r="195" spans="1:26" ht="24.95" customHeight="1" x14ac:dyDescent="0.25">
      <c r="A195" s="171"/>
      <c r="B195" s="168" t="s">
        <v>402</v>
      </c>
      <c r="C195" s="172" t="s">
        <v>414</v>
      </c>
      <c r="D195" s="168" t="s">
        <v>415</v>
      </c>
      <c r="E195" s="168" t="s">
        <v>128</v>
      </c>
      <c r="F195" s="169">
        <v>1.5</v>
      </c>
      <c r="G195" s="170"/>
      <c r="H195" s="170"/>
      <c r="I195" s="170">
        <f t="shared" si="48"/>
        <v>0</v>
      </c>
      <c r="J195" s="168">
        <f t="shared" si="49"/>
        <v>18.87</v>
      </c>
      <c r="K195" s="1">
        <f t="shared" si="50"/>
        <v>0</v>
      </c>
      <c r="L195" s="1">
        <f t="shared" si="51"/>
        <v>0</v>
      </c>
      <c r="M195" s="1"/>
      <c r="N195" s="1">
        <v>12.58</v>
      </c>
      <c r="O195" s="1"/>
      <c r="P195" s="167">
        <f t="shared" si="52"/>
        <v>2.4E-2</v>
      </c>
      <c r="Q195" s="173"/>
      <c r="R195" s="173">
        <v>1.6080000000000001E-2</v>
      </c>
      <c r="S195" s="167">
        <f t="shared" si="53"/>
        <v>0</v>
      </c>
      <c r="X195">
        <v>0</v>
      </c>
      <c r="Z195">
        <v>0</v>
      </c>
    </row>
    <row r="196" spans="1:26" ht="24.95" customHeight="1" x14ac:dyDescent="0.25">
      <c r="A196" s="171"/>
      <c r="B196" s="168" t="s">
        <v>402</v>
      </c>
      <c r="C196" s="172" t="s">
        <v>416</v>
      </c>
      <c r="D196" s="168" t="s">
        <v>417</v>
      </c>
      <c r="E196" s="168" t="s">
        <v>128</v>
      </c>
      <c r="F196" s="169">
        <v>3.12</v>
      </c>
      <c r="G196" s="170"/>
      <c r="H196" s="170"/>
      <c r="I196" s="170">
        <f t="shared" si="48"/>
        <v>0</v>
      </c>
      <c r="J196" s="168">
        <f t="shared" si="49"/>
        <v>50.67</v>
      </c>
      <c r="K196" s="1">
        <f t="shared" si="50"/>
        <v>0</v>
      </c>
      <c r="L196" s="1">
        <f t="shared" si="51"/>
        <v>0</v>
      </c>
      <c r="M196" s="1"/>
      <c r="N196" s="1">
        <v>16.239999999999998</v>
      </c>
      <c r="O196" s="1"/>
      <c r="P196" s="167">
        <f t="shared" si="52"/>
        <v>7.0000000000000007E-2</v>
      </c>
      <c r="Q196" s="173"/>
      <c r="R196" s="173">
        <v>2.2579999999999999E-2</v>
      </c>
      <c r="S196" s="167">
        <f t="shared" si="53"/>
        <v>0</v>
      </c>
      <c r="X196">
        <v>0</v>
      </c>
      <c r="Z196">
        <v>0</v>
      </c>
    </row>
    <row r="197" spans="1:26" ht="24.95" customHeight="1" x14ac:dyDescent="0.25">
      <c r="A197" s="171"/>
      <c r="B197" s="168" t="s">
        <v>402</v>
      </c>
      <c r="C197" s="172" t="s">
        <v>418</v>
      </c>
      <c r="D197" s="168" t="s">
        <v>419</v>
      </c>
      <c r="E197" s="168" t="s">
        <v>138</v>
      </c>
      <c r="F197" s="169">
        <v>1</v>
      </c>
      <c r="G197" s="170"/>
      <c r="H197" s="170"/>
      <c r="I197" s="170">
        <f t="shared" si="48"/>
        <v>0</v>
      </c>
      <c r="J197" s="168">
        <f t="shared" si="49"/>
        <v>19.05</v>
      </c>
      <c r="K197" s="1">
        <f t="shared" si="50"/>
        <v>0</v>
      </c>
      <c r="L197" s="1">
        <f t="shared" si="51"/>
        <v>0</v>
      </c>
      <c r="M197" s="1"/>
      <c r="N197" s="1">
        <v>19.05</v>
      </c>
      <c r="O197" s="1"/>
      <c r="P197" s="167">
        <f t="shared" si="52"/>
        <v>0</v>
      </c>
      <c r="Q197" s="173"/>
      <c r="R197" s="173">
        <v>2.2000000000000001E-4</v>
      </c>
      <c r="S197" s="167">
        <f t="shared" si="53"/>
        <v>0</v>
      </c>
      <c r="X197">
        <v>0</v>
      </c>
      <c r="Z197">
        <v>0</v>
      </c>
    </row>
    <row r="198" spans="1:26" ht="24.95" customHeight="1" x14ac:dyDescent="0.25">
      <c r="A198" s="171"/>
      <c r="B198" s="168" t="s">
        <v>402</v>
      </c>
      <c r="C198" s="172" t="s">
        <v>420</v>
      </c>
      <c r="D198" s="168" t="s">
        <v>421</v>
      </c>
      <c r="E198" s="168" t="s">
        <v>138</v>
      </c>
      <c r="F198" s="169">
        <v>2</v>
      </c>
      <c r="G198" s="170"/>
      <c r="H198" s="170"/>
      <c r="I198" s="170">
        <f t="shared" si="48"/>
        <v>0</v>
      </c>
      <c r="J198" s="168">
        <f t="shared" si="49"/>
        <v>142.26</v>
      </c>
      <c r="K198" s="1">
        <f t="shared" si="50"/>
        <v>0</v>
      </c>
      <c r="L198" s="1">
        <f t="shared" si="51"/>
        <v>0</v>
      </c>
      <c r="M198" s="1"/>
      <c r="N198" s="1">
        <v>71.13</v>
      </c>
      <c r="O198" s="1"/>
      <c r="P198" s="167">
        <f t="shared" si="52"/>
        <v>5.8999999999999997E-2</v>
      </c>
      <c r="Q198" s="173"/>
      <c r="R198" s="173">
        <v>2.9350000000000001E-2</v>
      </c>
      <c r="S198" s="167">
        <f t="shared" si="53"/>
        <v>0</v>
      </c>
      <c r="X198">
        <v>0</v>
      </c>
      <c r="Z198">
        <v>0</v>
      </c>
    </row>
    <row r="199" spans="1:26" ht="24.95" customHeight="1" x14ac:dyDescent="0.25">
      <c r="A199" s="171"/>
      <c r="B199" s="168" t="s">
        <v>402</v>
      </c>
      <c r="C199" s="172" t="s">
        <v>422</v>
      </c>
      <c r="D199" s="168" t="s">
        <v>423</v>
      </c>
      <c r="E199" s="168" t="s">
        <v>138</v>
      </c>
      <c r="F199" s="169">
        <v>4</v>
      </c>
      <c r="G199" s="170"/>
      <c r="H199" s="170"/>
      <c r="I199" s="170">
        <f t="shared" si="48"/>
        <v>0</v>
      </c>
      <c r="J199" s="168">
        <f t="shared" si="49"/>
        <v>289.60000000000002</v>
      </c>
      <c r="K199" s="1">
        <f t="shared" si="50"/>
        <v>0</v>
      </c>
      <c r="L199" s="1">
        <f t="shared" si="51"/>
        <v>0</v>
      </c>
      <c r="M199" s="1"/>
      <c r="N199" s="1">
        <v>72.400000000000006</v>
      </c>
      <c r="O199" s="1"/>
      <c r="P199" s="167">
        <f t="shared" si="52"/>
        <v>0.12</v>
      </c>
      <c r="Q199" s="173"/>
      <c r="R199" s="173">
        <v>2.997E-2</v>
      </c>
      <c r="S199" s="167">
        <f t="shared" si="53"/>
        <v>0</v>
      </c>
      <c r="X199">
        <v>0</v>
      </c>
      <c r="Z199">
        <v>0</v>
      </c>
    </row>
    <row r="200" spans="1:26" ht="24.95" customHeight="1" x14ac:dyDescent="0.25">
      <c r="A200" s="171"/>
      <c r="B200" s="168" t="s">
        <v>402</v>
      </c>
      <c r="C200" s="172" t="s">
        <v>424</v>
      </c>
      <c r="D200" s="168" t="s">
        <v>425</v>
      </c>
      <c r="E200" s="168" t="s">
        <v>210</v>
      </c>
      <c r="F200" s="169">
        <v>15.735499034769909</v>
      </c>
      <c r="G200" s="170"/>
      <c r="H200" s="170"/>
      <c r="I200" s="170">
        <f t="shared" si="48"/>
        <v>0</v>
      </c>
      <c r="J200" s="168">
        <f t="shared" si="49"/>
        <v>535.79</v>
      </c>
      <c r="K200" s="1">
        <f t="shared" si="50"/>
        <v>0</v>
      </c>
      <c r="L200" s="1">
        <f t="shared" si="51"/>
        <v>0</v>
      </c>
      <c r="M200" s="1"/>
      <c r="N200" s="1">
        <v>34.049999999999997</v>
      </c>
      <c r="O200" s="1"/>
      <c r="P200" s="167">
        <f t="shared" si="52"/>
        <v>0</v>
      </c>
      <c r="Q200" s="173"/>
      <c r="R200" s="173">
        <v>0</v>
      </c>
      <c r="S200" s="167">
        <f t="shared" si="53"/>
        <v>0</v>
      </c>
      <c r="X200">
        <v>0</v>
      </c>
      <c r="Z200">
        <v>0</v>
      </c>
    </row>
    <row r="201" spans="1:26" ht="24.95" customHeight="1" x14ac:dyDescent="0.25">
      <c r="A201" s="171"/>
      <c r="B201" s="168" t="s">
        <v>239</v>
      </c>
      <c r="C201" s="172" t="s">
        <v>426</v>
      </c>
      <c r="D201" s="168" t="s">
        <v>427</v>
      </c>
      <c r="E201" s="168" t="s">
        <v>138</v>
      </c>
      <c r="F201" s="169">
        <v>23</v>
      </c>
      <c r="G201" s="170"/>
      <c r="H201" s="170"/>
      <c r="I201" s="170">
        <f t="shared" si="48"/>
        <v>0</v>
      </c>
      <c r="J201" s="168">
        <f t="shared" si="49"/>
        <v>2248.25</v>
      </c>
      <c r="K201" s="1">
        <f t="shared" si="50"/>
        <v>0</v>
      </c>
      <c r="L201" s="1"/>
      <c r="M201" s="1">
        <f>ROUND(F201*(G201+H201),2)</f>
        <v>0</v>
      </c>
      <c r="N201" s="1">
        <v>97.75</v>
      </c>
      <c r="O201" s="1"/>
      <c r="P201" s="167">
        <f t="shared" si="52"/>
        <v>0</v>
      </c>
      <c r="Q201" s="173"/>
      <c r="R201" s="173">
        <v>0</v>
      </c>
      <c r="S201" s="167">
        <f t="shared" si="53"/>
        <v>0</v>
      </c>
      <c r="X201">
        <v>0</v>
      </c>
      <c r="Z201">
        <v>0</v>
      </c>
    </row>
    <row r="202" spans="1:26" ht="24.95" customHeight="1" x14ac:dyDescent="0.25">
      <c r="A202" s="171"/>
      <c r="B202" s="168" t="s">
        <v>242</v>
      </c>
      <c r="C202" s="172" t="s">
        <v>245</v>
      </c>
      <c r="D202" s="168" t="s">
        <v>428</v>
      </c>
      <c r="E202" s="168" t="s">
        <v>138</v>
      </c>
      <c r="F202" s="169">
        <v>1</v>
      </c>
      <c r="G202" s="170"/>
      <c r="H202" s="170"/>
      <c r="I202" s="170">
        <f t="shared" si="48"/>
        <v>0</v>
      </c>
      <c r="J202" s="168">
        <f t="shared" si="49"/>
        <v>28.11</v>
      </c>
      <c r="K202" s="1">
        <f t="shared" si="50"/>
        <v>0</v>
      </c>
      <c r="L202" s="1"/>
      <c r="M202" s="1">
        <f>ROUND(F202*(G202+H202),2)</f>
        <v>0</v>
      </c>
      <c r="N202" s="1">
        <v>28.11</v>
      </c>
      <c r="O202" s="1"/>
      <c r="P202" s="167">
        <f t="shared" si="52"/>
        <v>1.4999999999999999E-2</v>
      </c>
      <c r="Q202" s="173"/>
      <c r="R202" s="173">
        <v>1.4999999999999999E-2</v>
      </c>
      <c r="S202" s="167">
        <f t="shared" si="53"/>
        <v>0</v>
      </c>
      <c r="X202">
        <v>0</v>
      </c>
      <c r="Z202">
        <v>0</v>
      </c>
    </row>
    <row r="203" spans="1:26" x14ac:dyDescent="0.25">
      <c r="A203" s="156"/>
      <c r="B203" s="156"/>
      <c r="C203" s="156"/>
      <c r="D203" s="156" t="s">
        <v>79</v>
      </c>
      <c r="E203" s="156"/>
      <c r="F203" s="167"/>
      <c r="G203" s="159">
        <f>ROUND((SUM(L184:L202))/1,2)</f>
        <v>0</v>
      </c>
      <c r="H203" s="159">
        <f>ROUND((SUM(M184:M202))/1,2)</f>
        <v>0</v>
      </c>
      <c r="I203" s="159">
        <f>ROUND((SUM(I184:I202))/1,2)</f>
        <v>0</v>
      </c>
      <c r="J203" s="156"/>
      <c r="K203" s="156"/>
      <c r="L203" s="156">
        <f>ROUND((SUM(L184:L202))/1,2)</f>
        <v>0</v>
      </c>
      <c r="M203" s="156">
        <f>ROUND((SUM(M184:M202))/1,2)</f>
        <v>0</v>
      </c>
      <c r="N203" s="156"/>
      <c r="O203" s="156"/>
      <c r="P203" s="174">
        <f>ROUND((SUM(P184:P202))/1,2)</f>
        <v>15.74</v>
      </c>
      <c r="Q203" s="153"/>
      <c r="R203" s="153"/>
      <c r="S203" s="174">
        <f>ROUND((SUM(S184:S202))/1,2)</f>
        <v>0</v>
      </c>
      <c r="T203" s="153"/>
      <c r="U203" s="153"/>
      <c r="V203" s="153"/>
      <c r="W203" s="153"/>
      <c r="X203" s="153"/>
      <c r="Y203" s="153"/>
      <c r="Z203" s="153"/>
    </row>
    <row r="204" spans="1:26" x14ac:dyDescent="0.25">
      <c r="A204" s="1"/>
      <c r="B204" s="1"/>
      <c r="C204" s="1"/>
      <c r="D204" s="1"/>
      <c r="E204" s="1"/>
      <c r="F204" s="163"/>
      <c r="G204" s="149"/>
      <c r="H204" s="149"/>
      <c r="I204" s="149"/>
      <c r="J204" s="1"/>
      <c r="K204" s="1"/>
      <c r="L204" s="1"/>
      <c r="M204" s="1"/>
      <c r="N204" s="1"/>
      <c r="O204" s="1"/>
      <c r="P204" s="1"/>
      <c r="S204" s="1"/>
    </row>
    <row r="205" spans="1:26" x14ac:dyDescent="0.25">
      <c r="A205" s="156"/>
      <c r="B205" s="156"/>
      <c r="C205" s="156"/>
      <c r="D205" s="156" t="s">
        <v>80</v>
      </c>
      <c r="E205" s="156"/>
      <c r="F205" s="167"/>
      <c r="G205" s="157"/>
      <c r="H205" s="157"/>
      <c r="I205" s="157"/>
      <c r="J205" s="156"/>
      <c r="K205" s="156"/>
      <c r="L205" s="156"/>
      <c r="M205" s="156"/>
      <c r="N205" s="156"/>
      <c r="O205" s="156"/>
      <c r="P205" s="156"/>
      <c r="Q205" s="153"/>
      <c r="R205" s="153"/>
      <c r="S205" s="156"/>
      <c r="T205" s="153"/>
      <c r="U205" s="153"/>
      <c r="V205" s="153"/>
      <c r="W205" s="153"/>
      <c r="X205" s="153"/>
      <c r="Y205" s="153"/>
      <c r="Z205" s="153"/>
    </row>
    <row r="206" spans="1:26" ht="24.95" customHeight="1" x14ac:dyDescent="0.25">
      <c r="A206" s="171"/>
      <c r="B206" s="168" t="s">
        <v>429</v>
      </c>
      <c r="C206" s="172" t="s">
        <v>430</v>
      </c>
      <c r="D206" s="168" t="s">
        <v>1032</v>
      </c>
      <c r="E206" s="168" t="s">
        <v>128</v>
      </c>
      <c r="F206" s="169">
        <v>342.4</v>
      </c>
      <c r="G206" s="170"/>
      <c r="H206" s="170"/>
      <c r="I206" s="170">
        <f t="shared" ref="I206:I225" si="54">ROUND(F206*(G206+H206),2)</f>
        <v>0</v>
      </c>
      <c r="J206" s="168">
        <f t="shared" ref="J206:J225" si="55">ROUND(F206*(N206),2)</f>
        <v>5954.34</v>
      </c>
      <c r="K206" s="1">
        <f t="shared" ref="K206:K225" si="56">ROUND(F206*(O206),2)</f>
        <v>0</v>
      </c>
      <c r="L206" s="1">
        <f t="shared" ref="L206:L225" si="57">ROUND(F206*(G206+H206),2)</f>
        <v>0</v>
      </c>
      <c r="M206" s="1"/>
      <c r="N206" s="1">
        <v>17.39</v>
      </c>
      <c r="O206" s="1"/>
      <c r="P206" s="167">
        <f t="shared" ref="P206:P225" si="58">ROUND(F206*(R206),3)</f>
        <v>1.887</v>
      </c>
      <c r="Q206" s="173"/>
      <c r="R206" s="173">
        <v>5.5107000000000003E-3</v>
      </c>
      <c r="S206" s="167">
        <f t="shared" ref="S206:S225" si="59">ROUND(F206*(X206),3)</f>
        <v>0</v>
      </c>
      <c r="X206">
        <v>0</v>
      </c>
      <c r="Z206">
        <v>0</v>
      </c>
    </row>
    <row r="207" spans="1:26" ht="24.95" customHeight="1" x14ac:dyDescent="0.25">
      <c r="A207" s="171"/>
      <c r="B207" s="168" t="s">
        <v>429</v>
      </c>
      <c r="C207" s="172" t="s">
        <v>431</v>
      </c>
      <c r="D207" s="168" t="s">
        <v>432</v>
      </c>
      <c r="E207" s="168" t="s">
        <v>145</v>
      </c>
      <c r="F207" s="169">
        <v>45</v>
      </c>
      <c r="G207" s="170"/>
      <c r="H207" s="170"/>
      <c r="I207" s="170">
        <f t="shared" si="54"/>
        <v>0</v>
      </c>
      <c r="J207" s="168">
        <f t="shared" si="55"/>
        <v>598.95000000000005</v>
      </c>
      <c r="K207" s="1">
        <f t="shared" si="56"/>
        <v>0</v>
      </c>
      <c r="L207" s="1">
        <f t="shared" si="57"/>
        <v>0</v>
      </c>
      <c r="M207" s="1"/>
      <c r="N207" s="1">
        <v>13.31</v>
      </c>
      <c r="O207" s="1"/>
      <c r="P207" s="167">
        <f t="shared" si="58"/>
        <v>6.3E-2</v>
      </c>
      <c r="Q207" s="173"/>
      <c r="R207" s="173">
        <v>1.4E-3</v>
      </c>
      <c r="S207" s="167">
        <f t="shared" si="59"/>
        <v>0</v>
      </c>
      <c r="X207">
        <v>0</v>
      </c>
      <c r="Z207">
        <v>0</v>
      </c>
    </row>
    <row r="208" spans="1:26" ht="24.95" customHeight="1" x14ac:dyDescent="0.25">
      <c r="A208" s="171"/>
      <c r="B208" s="168" t="s">
        <v>429</v>
      </c>
      <c r="C208" s="172" t="s">
        <v>433</v>
      </c>
      <c r="D208" s="168" t="s">
        <v>434</v>
      </c>
      <c r="E208" s="168" t="s">
        <v>145</v>
      </c>
      <c r="F208" s="169">
        <v>23.9</v>
      </c>
      <c r="G208" s="170"/>
      <c r="H208" s="170"/>
      <c r="I208" s="170">
        <f t="shared" si="54"/>
        <v>0</v>
      </c>
      <c r="J208" s="168">
        <f t="shared" si="55"/>
        <v>251.67</v>
      </c>
      <c r="K208" s="1">
        <f t="shared" si="56"/>
        <v>0</v>
      </c>
      <c r="L208" s="1">
        <f t="shared" si="57"/>
        <v>0</v>
      </c>
      <c r="M208" s="1"/>
      <c r="N208" s="1">
        <v>10.53</v>
      </c>
      <c r="O208" s="1"/>
      <c r="P208" s="167">
        <f t="shared" si="58"/>
        <v>0.02</v>
      </c>
      <c r="Q208" s="173"/>
      <c r="R208" s="173">
        <v>8.4000000000000003E-4</v>
      </c>
      <c r="S208" s="167">
        <f t="shared" si="59"/>
        <v>0</v>
      </c>
      <c r="X208">
        <v>0</v>
      </c>
      <c r="Z208">
        <v>0</v>
      </c>
    </row>
    <row r="209" spans="1:26" ht="24.95" customHeight="1" x14ac:dyDescent="0.25">
      <c r="A209" s="171"/>
      <c r="B209" s="168" t="s">
        <v>429</v>
      </c>
      <c r="C209" s="172" t="s">
        <v>435</v>
      </c>
      <c r="D209" s="168" t="s">
        <v>436</v>
      </c>
      <c r="E209" s="168" t="s">
        <v>145</v>
      </c>
      <c r="F209" s="169">
        <v>67.599999999999994</v>
      </c>
      <c r="G209" s="170"/>
      <c r="H209" s="170"/>
      <c r="I209" s="170">
        <f t="shared" si="54"/>
        <v>0</v>
      </c>
      <c r="J209" s="168">
        <f t="shared" si="55"/>
        <v>703.72</v>
      </c>
      <c r="K209" s="1">
        <f t="shared" si="56"/>
        <v>0</v>
      </c>
      <c r="L209" s="1">
        <f t="shared" si="57"/>
        <v>0</v>
      </c>
      <c r="M209" s="1"/>
      <c r="N209" s="1">
        <v>10.41</v>
      </c>
      <c r="O209" s="1"/>
      <c r="P209" s="167">
        <f t="shared" si="58"/>
        <v>3.5000000000000003E-2</v>
      </c>
      <c r="Q209" s="173"/>
      <c r="R209" s="173">
        <v>5.1999999999999995E-4</v>
      </c>
      <c r="S209" s="167">
        <f t="shared" si="59"/>
        <v>0</v>
      </c>
      <c r="X209">
        <v>0</v>
      </c>
      <c r="Z209">
        <v>0</v>
      </c>
    </row>
    <row r="210" spans="1:26" ht="24.95" customHeight="1" x14ac:dyDescent="0.25">
      <c r="A210" s="171"/>
      <c r="B210" s="168" t="s">
        <v>429</v>
      </c>
      <c r="C210" s="172" t="s">
        <v>437</v>
      </c>
      <c r="D210" s="168" t="s">
        <v>438</v>
      </c>
      <c r="E210" s="168" t="s">
        <v>138</v>
      </c>
      <c r="F210" s="169">
        <v>1</v>
      </c>
      <c r="G210" s="170"/>
      <c r="H210" s="170"/>
      <c r="I210" s="170">
        <f t="shared" si="54"/>
        <v>0</v>
      </c>
      <c r="J210" s="168">
        <f t="shared" si="55"/>
        <v>21.76</v>
      </c>
      <c r="K210" s="1">
        <f t="shared" si="56"/>
        <v>0</v>
      </c>
      <c r="L210" s="1">
        <f t="shared" si="57"/>
        <v>0</v>
      </c>
      <c r="M210" s="1"/>
      <c r="N210" s="1">
        <v>21.76</v>
      </c>
      <c r="O210" s="1"/>
      <c r="P210" s="167">
        <f t="shared" si="58"/>
        <v>1E-3</v>
      </c>
      <c r="Q210" s="173"/>
      <c r="R210" s="173">
        <v>5.1999999999999995E-4</v>
      </c>
      <c r="S210" s="167">
        <f t="shared" si="59"/>
        <v>0</v>
      </c>
      <c r="X210">
        <v>0</v>
      </c>
      <c r="Z210">
        <v>0</v>
      </c>
    </row>
    <row r="211" spans="1:26" ht="24.95" customHeight="1" x14ac:dyDescent="0.25">
      <c r="A211" s="171"/>
      <c r="B211" s="168" t="s">
        <v>429</v>
      </c>
      <c r="C211" s="172" t="s">
        <v>437</v>
      </c>
      <c r="D211" s="168" t="s">
        <v>439</v>
      </c>
      <c r="E211" s="168" t="s">
        <v>145</v>
      </c>
      <c r="F211" s="169">
        <v>46.7</v>
      </c>
      <c r="G211" s="170"/>
      <c r="H211" s="170"/>
      <c r="I211" s="170">
        <f t="shared" si="54"/>
        <v>0</v>
      </c>
      <c r="J211" s="168">
        <f t="shared" si="55"/>
        <v>309.14999999999998</v>
      </c>
      <c r="K211" s="1">
        <f t="shared" si="56"/>
        <v>0</v>
      </c>
      <c r="L211" s="1">
        <f t="shared" si="57"/>
        <v>0</v>
      </c>
      <c r="M211" s="1"/>
      <c r="N211" s="1">
        <v>6.62</v>
      </c>
      <c r="O211" s="1"/>
      <c r="P211" s="167">
        <f t="shared" si="58"/>
        <v>2.4E-2</v>
      </c>
      <c r="Q211" s="173"/>
      <c r="R211" s="173">
        <v>5.1999999999999995E-4</v>
      </c>
      <c r="S211" s="167">
        <f t="shared" si="59"/>
        <v>0</v>
      </c>
      <c r="X211">
        <v>0</v>
      </c>
      <c r="Z211">
        <v>0</v>
      </c>
    </row>
    <row r="212" spans="1:26" ht="24.95" customHeight="1" x14ac:dyDescent="0.25">
      <c r="A212" s="171"/>
      <c r="B212" s="168" t="s">
        <v>429</v>
      </c>
      <c r="C212" s="172" t="s">
        <v>440</v>
      </c>
      <c r="D212" s="168" t="s">
        <v>441</v>
      </c>
      <c r="E212" s="168" t="s">
        <v>145</v>
      </c>
      <c r="F212" s="169">
        <v>41</v>
      </c>
      <c r="G212" s="170"/>
      <c r="H212" s="170"/>
      <c r="I212" s="170">
        <f t="shared" si="54"/>
        <v>0</v>
      </c>
      <c r="J212" s="168">
        <f t="shared" si="55"/>
        <v>206.23</v>
      </c>
      <c r="K212" s="1">
        <f t="shared" si="56"/>
        <v>0</v>
      </c>
      <c r="L212" s="1">
        <f t="shared" si="57"/>
        <v>0</v>
      </c>
      <c r="M212" s="1"/>
      <c r="N212" s="1">
        <v>5.03</v>
      </c>
      <c r="O212" s="1"/>
      <c r="P212" s="167">
        <f t="shared" si="58"/>
        <v>1.7000000000000001E-2</v>
      </c>
      <c r="Q212" s="173"/>
      <c r="R212" s="173">
        <v>4.2000000000000002E-4</v>
      </c>
      <c r="S212" s="167">
        <f t="shared" si="59"/>
        <v>0</v>
      </c>
      <c r="X212">
        <v>0</v>
      </c>
      <c r="Z212">
        <v>0</v>
      </c>
    </row>
    <row r="213" spans="1:26" ht="24.95" customHeight="1" x14ac:dyDescent="0.25">
      <c r="A213" s="171"/>
      <c r="B213" s="168" t="s">
        <v>429</v>
      </c>
      <c r="C213" s="172" t="s">
        <v>442</v>
      </c>
      <c r="D213" s="168" t="s">
        <v>443</v>
      </c>
      <c r="E213" s="168" t="s">
        <v>145</v>
      </c>
      <c r="F213" s="169">
        <v>17.5</v>
      </c>
      <c r="G213" s="170"/>
      <c r="H213" s="170"/>
      <c r="I213" s="170">
        <f t="shared" si="54"/>
        <v>0</v>
      </c>
      <c r="J213" s="168">
        <f t="shared" si="55"/>
        <v>613.54999999999995</v>
      </c>
      <c r="K213" s="1">
        <f t="shared" si="56"/>
        <v>0</v>
      </c>
      <c r="L213" s="1">
        <f t="shared" si="57"/>
        <v>0</v>
      </c>
      <c r="M213" s="1"/>
      <c r="N213" s="1">
        <v>35.06</v>
      </c>
      <c r="O213" s="1"/>
      <c r="P213" s="167">
        <f t="shared" si="58"/>
        <v>4.0000000000000001E-3</v>
      </c>
      <c r="Q213" s="173"/>
      <c r="R213" s="173">
        <v>2.1599999999999999E-4</v>
      </c>
      <c r="S213" s="167">
        <f t="shared" si="59"/>
        <v>0</v>
      </c>
      <c r="X213">
        <v>0</v>
      </c>
      <c r="Z213">
        <v>0</v>
      </c>
    </row>
    <row r="214" spans="1:26" ht="24.95" customHeight="1" x14ac:dyDescent="0.25">
      <c r="A214" s="171"/>
      <c r="B214" s="168" t="s">
        <v>429</v>
      </c>
      <c r="C214" s="172" t="s">
        <v>444</v>
      </c>
      <c r="D214" s="168" t="s">
        <v>445</v>
      </c>
      <c r="E214" s="168" t="s">
        <v>145</v>
      </c>
      <c r="F214" s="169">
        <v>48.5</v>
      </c>
      <c r="G214" s="170"/>
      <c r="H214" s="170"/>
      <c r="I214" s="170">
        <f t="shared" si="54"/>
        <v>0</v>
      </c>
      <c r="J214" s="168">
        <f t="shared" si="55"/>
        <v>643.6</v>
      </c>
      <c r="K214" s="1">
        <f t="shared" si="56"/>
        <v>0</v>
      </c>
      <c r="L214" s="1">
        <f t="shared" si="57"/>
        <v>0</v>
      </c>
      <c r="M214" s="1"/>
      <c r="N214" s="1">
        <v>13.27</v>
      </c>
      <c r="O214" s="1"/>
      <c r="P214" s="167">
        <f t="shared" si="58"/>
        <v>8.8999999999999996E-2</v>
      </c>
      <c r="Q214" s="173"/>
      <c r="R214" s="173">
        <v>1.8450000000000001E-3</v>
      </c>
      <c r="S214" s="167">
        <f t="shared" si="59"/>
        <v>0</v>
      </c>
      <c r="X214">
        <v>0</v>
      </c>
      <c r="Z214">
        <v>0</v>
      </c>
    </row>
    <row r="215" spans="1:26" ht="24.95" customHeight="1" x14ac:dyDescent="0.25">
      <c r="A215" s="171"/>
      <c r="B215" s="168" t="s">
        <v>429</v>
      </c>
      <c r="C215" s="172" t="s">
        <v>446</v>
      </c>
      <c r="D215" s="168" t="s">
        <v>447</v>
      </c>
      <c r="E215" s="168" t="s">
        <v>138</v>
      </c>
      <c r="F215" s="169">
        <v>1</v>
      </c>
      <c r="G215" s="170"/>
      <c r="H215" s="170"/>
      <c r="I215" s="170">
        <f t="shared" si="54"/>
        <v>0</v>
      </c>
      <c r="J215" s="168">
        <f t="shared" si="55"/>
        <v>17.64</v>
      </c>
      <c r="K215" s="1">
        <f t="shared" si="56"/>
        <v>0</v>
      </c>
      <c r="L215" s="1">
        <f t="shared" si="57"/>
        <v>0</v>
      </c>
      <c r="M215" s="1"/>
      <c r="N215" s="1">
        <v>17.64</v>
      </c>
      <c r="O215" s="1"/>
      <c r="P215" s="167">
        <f t="shared" si="58"/>
        <v>0</v>
      </c>
      <c r="Q215" s="173"/>
      <c r="R215" s="173">
        <v>2.9999999999999997E-4</v>
      </c>
      <c r="S215" s="167">
        <f t="shared" si="59"/>
        <v>0</v>
      </c>
      <c r="X215">
        <v>0</v>
      </c>
      <c r="Z215">
        <v>0</v>
      </c>
    </row>
    <row r="216" spans="1:26" ht="35.1" customHeight="1" x14ac:dyDescent="0.25">
      <c r="A216" s="171"/>
      <c r="B216" s="168" t="s">
        <v>429</v>
      </c>
      <c r="C216" s="172" t="s">
        <v>448</v>
      </c>
      <c r="D216" s="168" t="s">
        <v>449</v>
      </c>
      <c r="E216" s="168" t="s">
        <v>145</v>
      </c>
      <c r="F216" s="169">
        <v>41</v>
      </c>
      <c r="G216" s="170"/>
      <c r="H216" s="170"/>
      <c r="I216" s="170">
        <f t="shared" si="54"/>
        <v>0</v>
      </c>
      <c r="J216" s="168">
        <f t="shared" si="55"/>
        <v>676.91</v>
      </c>
      <c r="K216" s="1">
        <f t="shared" si="56"/>
        <v>0</v>
      </c>
      <c r="L216" s="1">
        <f t="shared" si="57"/>
        <v>0</v>
      </c>
      <c r="M216" s="1"/>
      <c r="N216" s="1">
        <v>16.510000000000002</v>
      </c>
      <c r="O216" s="1"/>
      <c r="P216" s="167">
        <f t="shared" si="58"/>
        <v>5.8999999999999997E-2</v>
      </c>
      <c r="Q216" s="173"/>
      <c r="R216" s="173">
        <v>1.4480000000000001E-3</v>
      </c>
      <c r="S216" s="167">
        <f t="shared" si="59"/>
        <v>0</v>
      </c>
      <c r="X216">
        <v>0</v>
      </c>
      <c r="Z216">
        <v>0</v>
      </c>
    </row>
    <row r="217" spans="1:26" ht="24.95" customHeight="1" x14ac:dyDescent="0.25">
      <c r="A217" s="171"/>
      <c r="B217" s="168" t="s">
        <v>429</v>
      </c>
      <c r="C217" s="172" t="s">
        <v>450</v>
      </c>
      <c r="D217" s="168" t="s">
        <v>451</v>
      </c>
      <c r="E217" s="168" t="s">
        <v>138</v>
      </c>
      <c r="F217" s="169">
        <v>8</v>
      </c>
      <c r="G217" s="170"/>
      <c r="H217" s="170"/>
      <c r="I217" s="170">
        <f t="shared" si="54"/>
        <v>0</v>
      </c>
      <c r="J217" s="168">
        <f t="shared" si="55"/>
        <v>76.88</v>
      </c>
      <c r="K217" s="1">
        <f t="shared" si="56"/>
        <v>0</v>
      </c>
      <c r="L217" s="1">
        <f t="shared" si="57"/>
        <v>0</v>
      </c>
      <c r="M217" s="1"/>
      <c r="N217" s="1">
        <v>9.61</v>
      </c>
      <c r="O217" s="1"/>
      <c r="P217" s="167">
        <f t="shared" si="58"/>
        <v>2E-3</v>
      </c>
      <c r="Q217" s="173"/>
      <c r="R217" s="173">
        <v>2.0000000000000001E-4</v>
      </c>
      <c r="S217" s="167">
        <f t="shared" si="59"/>
        <v>0</v>
      </c>
      <c r="X217">
        <v>0</v>
      </c>
      <c r="Z217">
        <v>0</v>
      </c>
    </row>
    <row r="218" spans="1:26" ht="24.95" customHeight="1" x14ac:dyDescent="0.25">
      <c r="A218" s="171"/>
      <c r="B218" s="168" t="s">
        <v>452</v>
      </c>
      <c r="C218" s="172" t="s">
        <v>453</v>
      </c>
      <c r="D218" s="168" t="s">
        <v>454</v>
      </c>
      <c r="E218" s="168" t="s">
        <v>210</v>
      </c>
      <c r="F218" s="169">
        <v>2.20164618</v>
      </c>
      <c r="G218" s="170"/>
      <c r="H218" s="170"/>
      <c r="I218" s="170">
        <f t="shared" si="54"/>
        <v>0</v>
      </c>
      <c r="J218" s="168">
        <f t="shared" si="55"/>
        <v>101.5</v>
      </c>
      <c r="K218" s="1">
        <f t="shared" si="56"/>
        <v>0</v>
      </c>
      <c r="L218" s="1">
        <f t="shared" si="57"/>
        <v>0</v>
      </c>
      <c r="M218" s="1"/>
      <c r="N218" s="1">
        <v>46.1</v>
      </c>
      <c r="O218" s="1"/>
      <c r="P218" s="167">
        <f t="shared" si="58"/>
        <v>0</v>
      </c>
      <c r="Q218" s="173"/>
      <c r="R218" s="173">
        <v>0</v>
      </c>
      <c r="S218" s="167">
        <f t="shared" si="59"/>
        <v>0</v>
      </c>
      <c r="X218">
        <v>0</v>
      </c>
      <c r="Z218">
        <v>0</v>
      </c>
    </row>
    <row r="219" spans="1:26" ht="24.95" customHeight="1" x14ac:dyDescent="0.25">
      <c r="A219" s="171"/>
      <c r="B219" s="168" t="s">
        <v>455</v>
      </c>
      <c r="C219" s="172" t="s">
        <v>456</v>
      </c>
      <c r="D219" s="168" t="s">
        <v>457</v>
      </c>
      <c r="E219" s="168" t="s">
        <v>128</v>
      </c>
      <c r="F219" s="169">
        <v>237.1</v>
      </c>
      <c r="G219" s="170"/>
      <c r="H219" s="170"/>
      <c r="I219" s="170">
        <f t="shared" si="54"/>
        <v>0</v>
      </c>
      <c r="J219" s="168">
        <f t="shared" si="55"/>
        <v>199.16</v>
      </c>
      <c r="K219" s="1">
        <f t="shared" si="56"/>
        <v>0</v>
      </c>
      <c r="L219" s="1">
        <f t="shared" si="57"/>
        <v>0</v>
      </c>
      <c r="M219" s="1"/>
      <c r="N219" s="1">
        <v>0.84</v>
      </c>
      <c r="O219" s="1"/>
      <c r="P219" s="167">
        <f t="shared" si="58"/>
        <v>0</v>
      </c>
      <c r="Q219" s="173"/>
      <c r="R219" s="173">
        <v>0</v>
      </c>
      <c r="S219" s="167">
        <f t="shared" si="59"/>
        <v>1.736</v>
      </c>
      <c r="X219">
        <v>7.3200000000000001E-3</v>
      </c>
      <c r="Z219">
        <v>0</v>
      </c>
    </row>
    <row r="220" spans="1:26" ht="24.95" customHeight="1" x14ac:dyDescent="0.25">
      <c r="A220" s="171"/>
      <c r="B220" s="168" t="s">
        <v>455</v>
      </c>
      <c r="C220" s="172" t="s">
        <v>458</v>
      </c>
      <c r="D220" s="168" t="s">
        <v>459</v>
      </c>
      <c r="E220" s="168" t="s">
        <v>145</v>
      </c>
      <c r="F220" s="169">
        <v>44.230000000000004</v>
      </c>
      <c r="G220" s="170"/>
      <c r="H220" s="170"/>
      <c r="I220" s="170">
        <f t="shared" si="54"/>
        <v>0</v>
      </c>
      <c r="J220" s="168">
        <f t="shared" si="55"/>
        <v>37.15</v>
      </c>
      <c r="K220" s="1">
        <f t="shared" si="56"/>
        <v>0</v>
      </c>
      <c r="L220" s="1">
        <f t="shared" si="57"/>
        <v>0</v>
      </c>
      <c r="M220" s="1"/>
      <c r="N220" s="1">
        <v>0.84</v>
      </c>
      <c r="O220" s="1"/>
      <c r="P220" s="167">
        <f t="shared" si="58"/>
        <v>0</v>
      </c>
      <c r="Q220" s="173"/>
      <c r="R220" s="173">
        <v>0</v>
      </c>
      <c r="S220" s="167">
        <f t="shared" si="59"/>
        <v>0.18099999999999999</v>
      </c>
      <c r="X220">
        <v>4.1000000000000003E-3</v>
      </c>
      <c r="Z220">
        <v>0</v>
      </c>
    </row>
    <row r="221" spans="1:26" ht="24.95" customHeight="1" x14ac:dyDescent="0.25">
      <c r="A221" s="171"/>
      <c r="B221" s="168" t="s">
        <v>455</v>
      </c>
      <c r="C221" s="172" t="s">
        <v>460</v>
      </c>
      <c r="D221" s="168" t="s">
        <v>461</v>
      </c>
      <c r="E221" s="168" t="s">
        <v>145</v>
      </c>
      <c r="F221" s="169">
        <v>21.3</v>
      </c>
      <c r="G221" s="170"/>
      <c r="H221" s="170"/>
      <c r="I221" s="170">
        <f t="shared" si="54"/>
        <v>0</v>
      </c>
      <c r="J221" s="168">
        <f t="shared" si="55"/>
        <v>13.42</v>
      </c>
      <c r="K221" s="1">
        <f t="shared" si="56"/>
        <v>0</v>
      </c>
      <c r="L221" s="1">
        <f t="shared" si="57"/>
        <v>0</v>
      </c>
      <c r="M221" s="1"/>
      <c r="N221" s="1">
        <v>0.63</v>
      </c>
      <c r="O221" s="1"/>
      <c r="P221" s="167">
        <f t="shared" si="58"/>
        <v>0</v>
      </c>
      <c r="Q221" s="173"/>
      <c r="R221" s="173">
        <v>0</v>
      </c>
      <c r="S221" s="167">
        <f t="shared" si="59"/>
        <v>7.1999999999999995E-2</v>
      </c>
      <c r="X221">
        <v>3.3600000000000001E-3</v>
      </c>
      <c r="Z221">
        <v>0</v>
      </c>
    </row>
    <row r="222" spans="1:26" ht="24.95" customHeight="1" x14ac:dyDescent="0.25">
      <c r="A222" s="171"/>
      <c r="B222" s="168" t="s">
        <v>455</v>
      </c>
      <c r="C222" s="172" t="s">
        <v>462</v>
      </c>
      <c r="D222" s="168" t="s">
        <v>463</v>
      </c>
      <c r="E222" s="168" t="s">
        <v>138</v>
      </c>
      <c r="F222" s="169">
        <v>4</v>
      </c>
      <c r="G222" s="170"/>
      <c r="H222" s="170"/>
      <c r="I222" s="170">
        <f t="shared" si="54"/>
        <v>0</v>
      </c>
      <c r="J222" s="168">
        <f t="shared" si="55"/>
        <v>3.36</v>
      </c>
      <c r="K222" s="1">
        <f t="shared" si="56"/>
        <v>0</v>
      </c>
      <c r="L222" s="1">
        <f t="shared" si="57"/>
        <v>0</v>
      </c>
      <c r="M222" s="1"/>
      <c r="N222" s="1">
        <v>0.84</v>
      </c>
      <c r="O222" s="1"/>
      <c r="P222" s="167">
        <f t="shared" si="58"/>
        <v>0</v>
      </c>
      <c r="Q222" s="173"/>
      <c r="R222" s="173">
        <v>0</v>
      </c>
      <c r="S222" s="167">
        <f t="shared" si="59"/>
        <v>5.0000000000000001E-3</v>
      </c>
      <c r="X222">
        <v>1.15E-3</v>
      </c>
      <c r="Z222">
        <v>0</v>
      </c>
    </row>
    <row r="223" spans="1:26" ht="24.95" customHeight="1" x14ac:dyDescent="0.25">
      <c r="A223" s="171"/>
      <c r="B223" s="168" t="s">
        <v>455</v>
      </c>
      <c r="C223" s="172" t="s">
        <v>464</v>
      </c>
      <c r="D223" s="168" t="s">
        <v>465</v>
      </c>
      <c r="E223" s="168" t="s">
        <v>145</v>
      </c>
      <c r="F223" s="169">
        <v>6.5</v>
      </c>
      <c r="G223" s="170"/>
      <c r="H223" s="170"/>
      <c r="I223" s="170">
        <f t="shared" si="54"/>
        <v>0</v>
      </c>
      <c r="J223" s="168">
        <f t="shared" si="55"/>
        <v>5.46</v>
      </c>
      <c r="K223" s="1">
        <f t="shared" si="56"/>
        <v>0</v>
      </c>
      <c r="L223" s="1">
        <f t="shared" si="57"/>
        <v>0</v>
      </c>
      <c r="M223" s="1"/>
      <c r="N223" s="1">
        <v>0.84</v>
      </c>
      <c r="O223" s="1"/>
      <c r="P223" s="167">
        <f t="shared" si="58"/>
        <v>0</v>
      </c>
      <c r="Q223" s="173"/>
      <c r="R223" s="173">
        <v>0</v>
      </c>
      <c r="S223" s="167">
        <f t="shared" si="59"/>
        <v>8.9999999999999993E-3</v>
      </c>
      <c r="X223">
        <v>1.3500000000000001E-3</v>
      </c>
      <c r="Z223">
        <v>0</v>
      </c>
    </row>
    <row r="224" spans="1:26" ht="24.95" customHeight="1" x14ac:dyDescent="0.25">
      <c r="A224" s="171"/>
      <c r="B224" s="168" t="s">
        <v>455</v>
      </c>
      <c r="C224" s="172" t="s">
        <v>466</v>
      </c>
      <c r="D224" s="168" t="s">
        <v>467</v>
      </c>
      <c r="E224" s="168" t="s">
        <v>145</v>
      </c>
      <c r="F224" s="169">
        <v>15.5</v>
      </c>
      <c r="G224" s="170"/>
      <c r="H224" s="170"/>
      <c r="I224" s="170">
        <f t="shared" si="54"/>
        <v>0</v>
      </c>
      <c r="J224" s="168">
        <f t="shared" si="55"/>
        <v>8.2200000000000006</v>
      </c>
      <c r="K224" s="1">
        <f t="shared" si="56"/>
        <v>0</v>
      </c>
      <c r="L224" s="1">
        <f t="shared" si="57"/>
        <v>0</v>
      </c>
      <c r="M224" s="1"/>
      <c r="N224" s="1">
        <v>0.53</v>
      </c>
      <c r="O224" s="1"/>
      <c r="P224" s="167">
        <f t="shared" si="58"/>
        <v>0</v>
      </c>
      <c r="Q224" s="173"/>
      <c r="R224" s="173">
        <v>0</v>
      </c>
      <c r="S224" s="167">
        <f t="shared" si="59"/>
        <v>3.5000000000000003E-2</v>
      </c>
      <c r="X224">
        <v>2.2599999999999999E-3</v>
      </c>
      <c r="Z224">
        <v>0</v>
      </c>
    </row>
    <row r="225" spans="1:26" ht="24.95" customHeight="1" x14ac:dyDescent="0.25">
      <c r="A225" s="171"/>
      <c r="B225" s="168" t="s">
        <v>455</v>
      </c>
      <c r="C225" s="172" t="s">
        <v>468</v>
      </c>
      <c r="D225" s="168" t="s">
        <v>469</v>
      </c>
      <c r="E225" s="168" t="s">
        <v>138</v>
      </c>
      <c r="F225" s="169">
        <v>4</v>
      </c>
      <c r="G225" s="170"/>
      <c r="H225" s="170"/>
      <c r="I225" s="170">
        <f t="shared" si="54"/>
        <v>0</v>
      </c>
      <c r="J225" s="168">
        <f t="shared" si="55"/>
        <v>2.96</v>
      </c>
      <c r="K225" s="1">
        <f t="shared" si="56"/>
        <v>0</v>
      </c>
      <c r="L225" s="1">
        <f t="shared" si="57"/>
        <v>0</v>
      </c>
      <c r="M225" s="1"/>
      <c r="N225" s="1">
        <v>0.74</v>
      </c>
      <c r="O225" s="1"/>
      <c r="P225" s="167">
        <f t="shared" si="58"/>
        <v>0</v>
      </c>
      <c r="Q225" s="173"/>
      <c r="R225" s="173">
        <v>0</v>
      </c>
      <c r="S225" s="167">
        <f t="shared" si="59"/>
        <v>3.0000000000000001E-3</v>
      </c>
      <c r="X225">
        <v>6.8999999999999997E-4</v>
      </c>
      <c r="Z225">
        <v>0</v>
      </c>
    </row>
    <row r="226" spans="1:26" x14ac:dyDescent="0.25">
      <c r="A226" s="156"/>
      <c r="B226" s="156"/>
      <c r="C226" s="156"/>
      <c r="D226" s="156" t="s">
        <v>80</v>
      </c>
      <c r="E226" s="156"/>
      <c r="F226" s="167"/>
      <c r="G226" s="159">
        <f>ROUND((SUM(L205:L225))/1,2)</f>
        <v>0</v>
      </c>
      <c r="H226" s="159">
        <f>ROUND((SUM(M205:M225))/1,2)</f>
        <v>0</v>
      </c>
      <c r="I226" s="159">
        <f>ROUND((SUM(I205:I225))/1,2)</f>
        <v>0</v>
      </c>
      <c r="J226" s="156"/>
      <c r="K226" s="156"/>
      <c r="L226" s="156">
        <f>ROUND((SUM(L205:L225))/1,2)</f>
        <v>0</v>
      </c>
      <c r="M226" s="156">
        <f>ROUND((SUM(M205:M225))/1,2)</f>
        <v>0</v>
      </c>
      <c r="N226" s="156"/>
      <c r="O226" s="156"/>
      <c r="P226" s="174">
        <f>ROUND((SUM(P205:P225))/1,2)</f>
        <v>2.2000000000000002</v>
      </c>
      <c r="Q226" s="153"/>
      <c r="R226" s="153"/>
      <c r="S226" s="174">
        <f>ROUND((SUM(S205:S225))/1,2)</f>
        <v>2.04</v>
      </c>
      <c r="T226" s="153"/>
      <c r="U226" s="153"/>
      <c r="V226" s="153"/>
      <c r="W226" s="153"/>
      <c r="X226" s="153"/>
      <c r="Y226" s="153"/>
      <c r="Z226" s="153"/>
    </row>
    <row r="227" spans="1:26" x14ac:dyDescent="0.25">
      <c r="A227" s="1"/>
      <c r="B227" s="1"/>
      <c r="C227" s="1"/>
      <c r="D227" s="1"/>
      <c r="E227" s="1"/>
      <c r="F227" s="163"/>
      <c r="G227" s="149"/>
      <c r="H227" s="149"/>
      <c r="I227" s="149"/>
      <c r="J227" s="1"/>
      <c r="K227" s="1"/>
      <c r="L227" s="1"/>
      <c r="M227" s="1"/>
      <c r="N227" s="1"/>
      <c r="O227" s="1"/>
      <c r="P227" s="1"/>
      <c r="S227" s="1"/>
    </row>
    <row r="228" spans="1:26" x14ac:dyDescent="0.25">
      <c r="A228" s="156"/>
      <c r="B228" s="156"/>
      <c r="C228" s="156"/>
      <c r="D228" s="156" t="s">
        <v>81</v>
      </c>
      <c r="E228" s="156"/>
      <c r="F228" s="167"/>
      <c r="G228" s="157"/>
      <c r="H228" s="157"/>
      <c r="I228" s="157"/>
      <c r="J228" s="156"/>
      <c r="K228" s="156"/>
      <c r="L228" s="156"/>
      <c r="M228" s="156"/>
      <c r="N228" s="156"/>
      <c r="O228" s="156"/>
      <c r="P228" s="156"/>
      <c r="Q228" s="153"/>
      <c r="R228" s="153"/>
      <c r="S228" s="156"/>
      <c r="T228" s="153"/>
      <c r="U228" s="153"/>
      <c r="V228" s="153"/>
      <c r="W228" s="153"/>
      <c r="X228" s="153"/>
      <c r="Y228" s="153"/>
      <c r="Z228" s="153"/>
    </row>
    <row r="229" spans="1:26" ht="24.95" customHeight="1" x14ac:dyDescent="0.25">
      <c r="A229" s="171"/>
      <c r="B229" s="168" t="s">
        <v>470</v>
      </c>
      <c r="C229" s="172" t="s">
        <v>471</v>
      </c>
      <c r="D229" s="168" t="s">
        <v>472</v>
      </c>
      <c r="E229" s="168" t="s">
        <v>128</v>
      </c>
      <c r="F229" s="169">
        <v>342.4</v>
      </c>
      <c r="G229" s="170"/>
      <c r="H229" s="170"/>
      <c r="I229" s="170">
        <f>ROUND(F229*(G229+H229),2)</f>
        <v>0</v>
      </c>
      <c r="J229" s="168">
        <f>ROUND(F229*(N229),2)</f>
        <v>979.26</v>
      </c>
      <c r="K229" s="1">
        <f>ROUND(F229*(O229),2)</f>
        <v>0</v>
      </c>
      <c r="L229" s="1">
        <f>ROUND(F229*(G229+H229),2)</f>
        <v>0</v>
      </c>
      <c r="M229" s="1"/>
      <c r="N229" s="1">
        <v>2.86</v>
      </c>
      <c r="O229" s="1"/>
      <c r="P229" s="167">
        <f>ROUND(F229*(R229),3)</f>
        <v>4.1000000000000002E-2</v>
      </c>
      <c r="Q229" s="173"/>
      <c r="R229" s="173">
        <v>1.2E-4</v>
      </c>
      <c r="S229" s="167">
        <f>ROUND(F229*(X229),3)</f>
        <v>0</v>
      </c>
      <c r="X229">
        <v>0</v>
      </c>
      <c r="Z229">
        <v>0</v>
      </c>
    </row>
    <row r="230" spans="1:26" ht="24.95" customHeight="1" x14ac:dyDescent="0.25">
      <c r="A230" s="171"/>
      <c r="B230" s="168" t="s">
        <v>470</v>
      </c>
      <c r="C230" s="172" t="s">
        <v>473</v>
      </c>
      <c r="D230" s="168" t="s">
        <v>474</v>
      </c>
      <c r="E230" s="168" t="s">
        <v>210</v>
      </c>
      <c r="F230" s="169">
        <v>4.1088E-2</v>
      </c>
      <c r="G230" s="170"/>
      <c r="H230" s="170"/>
      <c r="I230" s="170">
        <f>ROUND(F230*(G230+H230),2)</f>
        <v>0</v>
      </c>
      <c r="J230" s="168">
        <f>ROUND(F230*(N230),2)</f>
        <v>1.1000000000000001</v>
      </c>
      <c r="K230" s="1">
        <f>ROUND(F230*(O230),2)</f>
        <v>0</v>
      </c>
      <c r="L230" s="1">
        <f>ROUND(F230*(G230+H230),2)</f>
        <v>0</v>
      </c>
      <c r="M230" s="1"/>
      <c r="N230" s="1">
        <v>26.8</v>
      </c>
      <c r="O230" s="1"/>
      <c r="P230" s="167">
        <f>ROUND(F230*(R230),3)</f>
        <v>0</v>
      </c>
      <c r="Q230" s="173"/>
      <c r="R230" s="173">
        <v>0</v>
      </c>
      <c r="S230" s="167">
        <f>ROUND(F230*(X230),3)</f>
        <v>0</v>
      </c>
      <c r="X230">
        <v>0</v>
      </c>
      <c r="Z230">
        <v>0</v>
      </c>
    </row>
    <row r="231" spans="1:26" x14ac:dyDescent="0.25">
      <c r="A231" s="156"/>
      <c r="B231" s="156"/>
      <c r="C231" s="156"/>
      <c r="D231" s="156" t="s">
        <v>81</v>
      </c>
      <c r="E231" s="156"/>
      <c r="F231" s="167"/>
      <c r="G231" s="159">
        <f>ROUND((SUM(L228:L230))/1,2)</f>
        <v>0</v>
      </c>
      <c r="H231" s="159">
        <f>ROUND((SUM(M228:M230))/1,2)</f>
        <v>0</v>
      </c>
      <c r="I231" s="159">
        <f>ROUND((SUM(I228:I230))/1,2)</f>
        <v>0</v>
      </c>
      <c r="J231" s="156"/>
      <c r="K231" s="156"/>
      <c r="L231" s="156">
        <f>ROUND((SUM(L228:L230))/1,2)</f>
        <v>0</v>
      </c>
      <c r="M231" s="156">
        <f>ROUND((SUM(M228:M230))/1,2)</f>
        <v>0</v>
      </c>
      <c r="N231" s="156"/>
      <c r="O231" s="156"/>
      <c r="P231" s="174">
        <f>ROUND((SUM(P228:P230))/1,2)</f>
        <v>0.04</v>
      </c>
      <c r="Q231" s="153"/>
      <c r="R231" s="153"/>
      <c r="S231" s="174">
        <f>ROUND((SUM(S228:S230))/1,2)</f>
        <v>0</v>
      </c>
      <c r="T231" s="153"/>
      <c r="U231" s="153"/>
      <c r="V231" s="153"/>
      <c r="W231" s="153"/>
      <c r="X231" s="153"/>
      <c r="Y231" s="153"/>
      <c r="Z231" s="153"/>
    </row>
    <row r="232" spans="1:26" x14ac:dyDescent="0.25">
      <c r="A232" s="1"/>
      <c r="B232" s="1"/>
      <c r="C232" s="1"/>
      <c r="D232" s="1"/>
      <c r="E232" s="1"/>
      <c r="F232" s="163"/>
      <c r="G232" s="149"/>
      <c r="H232" s="149"/>
      <c r="I232" s="149"/>
      <c r="J232" s="1"/>
      <c r="K232" s="1"/>
      <c r="L232" s="1"/>
      <c r="M232" s="1"/>
      <c r="N232" s="1"/>
      <c r="O232" s="1"/>
      <c r="P232" s="1"/>
      <c r="S232" s="1"/>
    </row>
    <row r="233" spans="1:26" x14ac:dyDescent="0.25">
      <c r="A233" s="156"/>
      <c r="B233" s="156"/>
      <c r="C233" s="156"/>
      <c r="D233" s="156" t="s">
        <v>82</v>
      </c>
      <c r="E233" s="156"/>
      <c r="F233" s="167"/>
      <c r="G233" s="157"/>
      <c r="H233" s="157"/>
      <c r="I233" s="157"/>
      <c r="J233" s="156"/>
      <c r="K233" s="156"/>
      <c r="L233" s="156"/>
      <c r="M233" s="156"/>
      <c r="N233" s="156"/>
      <c r="O233" s="156"/>
      <c r="P233" s="156"/>
      <c r="Q233" s="153"/>
      <c r="R233" s="153"/>
      <c r="S233" s="156"/>
      <c r="T233" s="153"/>
      <c r="U233" s="153"/>
      <c r="V233" s="153"/>
      <c r="W233" s="153"/>
      <c r="X233" s="153"/>
      <c r="Y233" s="153"/>
      <c r="Z233" s="153"/>
    </row>
    <row r="234" spans="1:26" ht="35.1" customHeight="1" x14ac:dyDescent="0.25">
      <c r="A234" s="171"/>
      <c r="B234" s="168" t="s">
        <v>318</v>
      </c>
      <c r="C234" s="172" t="s">
        <v>319</v>
      </c>
      <c r="D234" s="168" t="s">
        <v>475</v>
      </c>
      <c r="E234" s="168" t="s">
        <v>321</v>
      </c>
      <c r="F234" s="169">
        <v>1</v>
      </c>
      <c r="G234" s="170"/>
      <c r="H234" s="170"/>
      <c r="I234" s="170">
        <f t="shared" ref="I234:I242" si="60">ROUND(F234*(G234+H234),2)</f>
        <v>0</v>
      </c>
      <c r="J234" s="168">
        <f t="shared" ref="J234:J242" si="61">ROUND(F234*(N234),2)</f>
        <v>66.3</v>
      </c>
      <c r="K234" s="1">
        <f t="shared" ref="K234:K242" si="62">ROUND(F234*(O234),2)</f>
        <v>0</v>
      </c>
      <c r="L234" s="1">
        <f t="shared" ref="L234:L239" si="63">ROUND(F234*(G234+H234),2)</f>
        <v>0</v>
      </c>
      <c r="M234" s="1"/>
      <c r="N234" s="1">
        <v>66.3</v>
      </c>
      <c r="O234" s="1"/>
      <c r="P234" s="167">
        <f t="shared" ref="P234:P242" si="64">ROUND(F234*(R234),3)</f>
        <v>4.0000000000000001E-3</v>
      </c>
      <c r="Q234" s="173"/>
      <c r="R234" s="173">
        <v>3.7000000000000002E-3</v>
      </c>
      <c r="S234" s="167">
        <f t="shared" ref="S234:S242" si="65">ROUND(F234*(X234),3)</f>
        <v>0</v>
      </c>
      <c r="X234">
        <v>0</v>
      </c>
      <c r="Z234">
        <v>0</v>
      </c>
    </row>
    <row r="235" spans="1:26" ht="24.95" customHeight="1" x14ac:dyDescent="0.25">
      <c r="A235" s="171"/>
      <c r="B235" s="168" t="s">
        <v>476</v>
      </c>
      <c r="C235" s="172" t="s">
        <v>477</v>
      </c>
      <c r="D235" s="168" t="s">
        <v>478</v>
      </c>
      <c r="E235" s="168" t="s">
        <v>138</v>
      </c>
      <c r="F235" s="169">
        <v>1</v>
      </c>
      <c r="G235" s="170"/>
      <c r="H235" s="170"/>
      <c r="I235" s="170">
        <f t="shared" si="60"/>
        <v>0</v>
      </c>
      <c r="J235" s="168">
        <f t="shared" si="61"/>
        <v>35.14</v>
      </c>
      <c r="K235" s="1">
        <f t="shared" si="62"/>
        <v>0</v>
      </c>
      <c r="L235" s="1">
        <f t="shared" si="63"/>
        <v>0</v>
      </c>
      <c r="M235" s="1"/>
      <c r="N235" s="1">
        <v>35.14</v>
      </c>
      <c r="O235" s="1"/>
      <c r="P235" s="167">
        <f t="shared" si="64"/>
        <v>3.0000000000000001E-3</v>
      </c>
      <c r="Q235" s="173"/>
      <c r="R235" s="173">
        <v>3.3644080000000002E-3</v>
      </c>
      <c r="S235" s="167">
        <f t="shared" si="65"/>
        <v>0</v>
      </c>
      <c r="X235">
        <v>0</v>
      </c>
      <c r="Z235">
        <v>0</v>
      </c>
    </row>
    <row r="236" spans="1:26" ht="24.95" customHeight="1" x14ac:dyDescent="0.25">
      <c r="A236" s="171"/>
      <c r="B236" s="168" t="s">
        <v>476</v>
      </c>
      <c r="C236" s="172" t="s">
        <v>479</v>
      </c>
      <c r="D236" s="168" t="s">
        <v>480</v>
      </c>
      <c r="E236" s="168" t="s">
        <v>138</v>
      </c>
      <c r="F236" s="169">
        <v>3</v>
      </c>
      <c r="G236" s="170"/>
      <c r="H236" s="170"/>
      <c r="I236" s="170">
        <f t="shared" si="60"/>
        <v>0</v>
      </c>
      <c r="J236" s="168">
        <f t="shared" si="61"/>
        <v>21.3</v>
      </c>
      <c r="K236" s="1">
        <f t="shared" si="62"/>
        <v>0</v>
      </c>
      <c r="L236" s="1">
        <f t="shared" si="63"/>
        <v>0</v>
      </c>
      <c r="M236" s="1"/>
      <c r="N236" s="1">
        <v>7.1</v>
      </c>
      <c r="O236" s="1"/>
      <c r="P236" s="167">
        <f t="shared" si="64"/>
        <v>0</v>
      </c>
      <c r="Q236" s="173"/>
      <c r="R236" s="173">
        <v>0</v>
      </c>
      <c r="S236" s="167">
        <f t="shared" si="65"/>
        <v>0</v>
      </c>
      <c r="X236">
        <v>0</v>
      </c>
      <c r="Z236">
        <v>0</v>
      </c>
    </row>
    <row r="237" spans="1:26" ht="24.95" customHeight="1" x14ac:dyDescent="0.25">
      <c r="A237" s="171"/>
      <c r="B237" s="168" t="s">
        <v>476</v>
      </c>
      <c r="C237" s="172" t="s">
        <v>481</v>
      </c>
      <c r="D237" s="168" t="s">
        <v>482</v>
      </c>
      <c r="E237" s="168" t="s">
        <v>138</v>
      </c>
      <c r="F237" s="169">
        <v>7</v>
      </c>
      <c r="G237" s="170"/>
      <c r="H237" s="170"/>
      <c r="I237" s="170">
        <f t="shared" si="60"/>
        <v>0</v>
      </c>
      <c r="J237" s="168">
        <f t="shared" si="61"/>
        <v>73.78</v>
      </c>
      <c r="K237" s="1">
        <f t="shared" si="62"/>
        <v>0</v>
      </c>
      <c r="L237" s="1">
        <f t="shared" si="63"/>
        <v>0</v>
      </c>
      <c r="M237" s="1"/>
      <c r="N237" s="1">
        <v>10.54</v>
      </c>
      <c r="O237" s="1"/>
      <c r="P237" s="167">
        <f t="shared" si="64"/>
        <v>0</v>
      </c>
      <c r="Q237" s="173"/>
      <c r="R237" s="173">
        <v>0</v>
      </c>
      <c r="S237" s="167">
        <f t="shared" si="65"/>
        <v>0</v>
      </c>
      <c r="X237">
        <v>0</v>
      </c>
      <c r="Z237">
        <v>0</v>
      </c>
    </row>
    <row r="238" spans="1:26" ht="24.95" customHeight="1" x14ac:dyDescent="0.25">
      <c r="A238" s="171"/>
      <c r="B238" s="168" t="s">
        <v>476</v>
      </c>
      <c r="C238" s="172" t="s">
        <v>483</v>
      </c>
      <c r="D238" s="168" t="s">
        <v>484</v>
      </c>
      <c r="E238" s="168" t="s">
        <v>210</v>
      </c>
      <c r="F238" s="169">
        <v>0.118834408</v>
      </c>
      <c r="G238" s="170"/>
      <c r="H238" s="170"/>
      <c r="I238" s="170">
        <f t="shared" si="60"/>
        <v>0</v>
      </c>
      <c r="J238" s="168">
        <f t="shared" si="61"/>
        <v>3.15</v>
      </c>
      <c r="K238" s="1">
        <f t="shared" si="62"/>
        <v>0</v>
      </c>
      <c r="L238" s="1">
        <f t="shared" si="63"/>
        <v>0</v>
      </c>
      <c r="M238" s="1"/>
      <c r="N238" s="1">
        <v>26.51</v>
      </c>
      <c r="O238" s="1"/>
      <c r="P238" s="167">
        <f t="shared" si="64"/>
        <v>0</v>
      </c>
      <c r="Q238" s="173"/>
      <c r="R238" s="173">
        <v>0</v>
      </c>
      <c r="S238" s="167">
        <f t="shared" si="65"/>
        <v>0</v>
      </c>
      <c r="X238">
        <v>0</v>
      </c>
      <c r="Z238">
        <v>0</v>
      </c>
    </row>
    <row r="239" spans="1:26" ht="35.1" customHeight="1" x14ac:dyDescent="0.25">
      <c r="A239" s="171"/>
      <c r="B239" s="168" t="s">
        <v>353</v>
      </c>
      <c r="C239" s="172" t="s">
        <v>485</v>
      </c>
      <c r="D239" s="168" t="s">
        <v>486</v>
      </c>
      <c r="E239" s="168" t="s">
        <v>138</v>
      </c>
      <c r="F239" s="169">
        <v>2</v>
      </c>
      <c r="G239" s="170"/>
      <c r="H239" s="170"/>
      <c r="I239" s="170">
        <f t="shared" si="60"/>
        <v>0</v>
      </c>
      <c r="J239" s="168">
        <f t="shared" si="61"/>
        <v>376.62</v>
      </c>
      <c r="K239" s="1">
        <f t="shared" si="62"/>
        <v>0</v>
      </c>
      <c r="L239" s="1">
        <f t="shared" si="63"/>
        <v>0</v>
      </c>
      <c r="M239" s="1"/>
      <c r="N239" s="1">
        <v>188.31</v>
      </c>
      <c r="O239" s="1"/>
      <c r="P239" s="167">
        <f t="shared" si="64"/>
        <v>0</v>
      </c>
      <c r="Q239" s="173"/>
      <c r="R239" s="173">
        <v>0</v>
      </c>
      <c r="S239" s="167">
        <f t="shared" si="65"/>
        <v>0</v>
      </c>
      <c r="X239">
        <v>0</v>
      </c>
      <c r="Z239">
        <v>0</v>
      </c>
    </row>
    <row r="240" spans="1:26" ht="35.1" customHeight="1" x14ac:dyDescent="0.25">
      <c r="A240" s="171"/>
      <c r="B240" s="168" t="s">
        <v>116</v>
      </c>
      <c r="C240" s="172" t="s">
        <v>487</v>
      </c>
      <c r="D240" s="168" t="s">
        <v>488</v>
      </c>
      <c r="E240" s="168" t="s">
        <v>321</v>
      </c>
      <c r="F240" s="169">
        <v>5</v>
      </c>
      <c r="G240" s="170"/>
      <c r="H240" s="170"/>
      <c r="I240" s="170">
        <f t="shared" si="60"/>
        <v>0</v>
      </c>
      <c r="J240" s="168">
        <f t="shared" si="61"/>
        <v>1012.3</v>
      </c>
      <c r="K240" s="1">
        <f t="shared" si="62"/>
        <v>0</v>
      </c>
      <c r="L240" s="1"/>
      <c r="M240" s="1">
        <f>ROUND(F240*(G240+H240),2)</f>
        <v>0</v>
      </c>
      <c r="N240" s="1">
        <v>202.46</v>
      </c>
      <c r="O240" s="1"/>
      <c r="P240" s="167">
        <f t="shared" si="64"/>
        <v>0</v>
      </c>
      <c r="Q240" s="173"/>
      <c r="R240" s="173">
        <v>0</v>
      </c>
      <c r="S240" s="167">
        <f t="shared" si="65"/>
        <v>0</v>
      </c>
      <c r="X240">
        <v>0</v>
      </c>
      <c r="Z240">
        <v>0</v>
      </c>
    </row>
    <row r="241" spans="1:26" ht="24.95" customHeight="1" x14ac:dyDescent="0.25">
      <c r="A241" s="171"/>
      <c r="B241" s="168" t="s">
        <v>163</v>
      </c>
      <c r="C241" s="172" t="s">
        <v>489</v>
      </c>
      <c r="D241" s="168" t="s">
        <v>490</v>
      </c>
      <c r="E241" s="168" t="s">
        <v>138</v>
      </c>
      <c r="F241" s="169">
        <v>1</v>
      </c>
      <c r="G241" s="170"/>
      <c r="H241" s="170"/>
      <c r="I241" s="170">
        <f t="shared" si="60"/>
        <v>0</v>
      </c>
      <c r="J241" s="168">
        <f t="shared" si="61"/>
        <v>349.35</v>
      </c>
      <c r="K241" s="1">
        <f t="shared" si="62"/>
        <v>0</v>
      </c>
      <c r="L241" s="1"/>
      <c r="M241" s="1">
        <f>ROUND(F241*(G241+H241),2)</f>
        <v>0</v>
      </c>
      <c r="N241" s="1">
        <v>349.35</v>
      </c>
      <c r="O241" s="1"/>
      <c r="P241" s="167">
        <f t="shared" si="64"/>
        <v>5.1999999999999998E-2</v>
      </c>
      <c r="Q241" s="173"/>
      <c r="R241" s="173">
        <v>5.1769999999999997E-2</v>
      </c>
      <c r="S241" s="167">
        <f t="shared" si="65"/>
        <v>0</v>
      </c>
      <c r="X241">
        <v>0</v>
      </c>
      <c r="Z241">
        <v>0</v>
      </c>
    </row>
    <row r="242" spans="1:26" ht="35.1" customHeight="1" x14ac:dyDescent="0.25">
      <c r="A242" s="171"/>
      <c r="B242" s="168" t="s">
        <v>163</v>
      </c>
      <c r="C242" s="172" t="s">
        <v>491</v>
      </c>
      <c r="D242" s="168" t="s">
        <v>492</v>
      </c>
      <c r="E242" s="168" t="s">
        <v>138</v>
      </c>
      <c r="F242" s="169">
        <v>3</v>
      </c>
      <c r="G242" s="170"/>
      <c r="H242" s="170"/>
      <c r="I242" s="170">
        <f t="shared" si="60"/>
        <v>0</v>
      </c>
      <c r="J242" s="168">
        <f t="shared" si="61"/>
        <v>852.51</v>
      </c>
      <c r="K242" s="1">
        <f t="shared" si="62"/>
        <v>0</v>
      </c>
      <c r="L242" s="1"/>
      <c r="M242" s="1">
        <f>ROUND(F242*(G242+H242),2)</f>
        <v>0</v>
      </c>
      <c r="N242" s="1">
        <v>284.17</v>
      </c>
      <c r="O242" s="1"/>
      <c r="P242" s="167">
        <f t="shared" si="64"/>
        <v>0.06</v>
      </c>
      <c r="Q242" s="173"/>
      <c r="R242" s="173">
        <v>0.02</v>
      </c>
      <c r="S242" s="167">
        <f t="shared" si="65"/>
        <v>0</v>
      </c>
      <c r="X242">
        <v>0</v>
      </c>
      <c r="Z242">
        <v>0</v>
      </c>
    </row>
    <row r="243" spans="1:26" x14ac:dyDescent="0.25">
      <c r="A243" s="156"/>
      <c r="B243" s="156"/>
      <c r="C243" s="156"/>
      <c r="D243" s="156" t="s">
        <v>82</v>
      </c>
      <c r="E243" s="156"/>
      <c r="F243" s="167"/>
      <c r="G243" s="159">
        <f>ROUND((SUM(L233:L242))/1,2)</f>
        <v>0</v>
      </c>
      <c r="H243" s="159">
        <f>ROUND((SUM(M233:M242))/1,2)</f>
        <v>0</v>
      </c>
      <c r="I243" s="159">
        <f>ROUND((SUM(I233:I242))/1,2)</f>
        <v>0</v>
      </c>
      <c r="J243" s="156"/>
      <c r="K243" s="156"/>
      <c r="L243" s="156">
        <f>ROUND((SUM(L233:L242))/1,2)</f>
        <v>0</v>
      </c>
      <c r="M243" s="156">
        <f>ROUND((SUM(M233:M242))/1,2)</f>
        <v>0</v>
      </c>
      <c r="N243" s="156"/>
      <c r="O243" s="156"/>
      <c r="P243" s="174">
        <f>ROUND((SUM(P233:P242))/1,2)</f>
        <v>0.12</v>
      </c>
      <c r="Q243" s="153"/>
      <c r="R243" s="153"/>
      <c r="S243" s="174">
        <f>ROUND((SUM(S233:S242))/1,2)</f>
        <v>0</v>
      </c>
      <c r="T243" s="153"/>
      <c r="U243" s="153"/>
      <c r="V243" s="153"/>
      <c r="W243" s="153"/>
      <c r="X243" s="153"/>
      <c r="Y243" s="153"/>
      <c r="Z243" s="153"/>
    </row>
    <row r="244" spans="1:26" x14ac:dyDescent="0.25">
      <c r="A244" s="1"/>
      <c r="B244" s="1"/>
      <c r="C244" s="1"/>
      <c r="D244" s="1"/>
      <c r="E244" s="1"/>
      <c r="F244" s="163"/>
      <c r="G244" s="149"/>
      <c r="H244" s="149"/>
      <c r="I244" s="149"/>
      <c r="J244" s="1"/>
      <c r="K244" s="1"/>
      <c r="L244" s="1"/>
      <c r="M244" s="1"/>
      <c r="N244" s="1"/>
      <c r="O244" s="1"/>
      <c r="P244" s="1"/>
      <c r="S244" s="1"/>
    </row>
    <row r="245" spans="1:26" x14ac:dyDescent="0.25">
      <c r="A245" s="156"/>
      <c r="B245" s="156"/>
      <c r="C245" s="156"/>
      <c r="D245" s="156" t="s">
        <v>83</v>
      </c>
      <c r="E245" s="156"/>
      <c r="F245" s="167"/>
      <c r="G245" s="157"/>
      <c r="H245" s="157"/>
      <c r="I245" s="157"/>
      <c r="J245" s="156"/>
      <c r="K245" s="156"/>
      <c r="L245" s="156"/>
      <c r="M245" s="156"/>
      <c r="N245" s="156"/>
      <c r="O245" s="156"/>
      <c r="P245" s="156"/>
      <c r="Q245" s="153"/>
      <c r="R245" s="153"/>
      <c r="S245" s="156"/>
      <c r="T245" s="153"/>
      <c r="U245" s="153"/>
      <c r="V245" s="153"/>
      <c r="W245" s="153"/>
      <c r="X245" s="153"/>
      <c r="Y245" s="153"/>
      <c r="Z245" s="153"/>
    </row>
    <row r="246" spans="1:26" ht="24.95" customHeight="1" x14ac:dyDescent="0.25">
      <c r="A246" s="171"/>
      <c r="B246" s="168" t="s">
        <v>318</v>
      </c>
      <c r="C246" s="172" t="s">
        <v>319</v>
      </c>
      <c r="D246" s="168" t="s">
        <v>493</v>
      </c>
      <c r="E246" s="168" t="s">
        <v>321</v>
      </c>
      <c r="F246" s="169">
        <v>5</v>
      </c>
      <c r="G246" s="170"/>
      <c r="H246" s="170"/>
      <c r="I246" s="170">
        <f t="shared" ref="I246:I278" si="66">ROUND(F246*(G246+H246),2)</f>
        <v>0</v>
      </c>
      <c r="J246" s="168">
        <f t="shared" ref="J246:J278" si="67">ROUND(F246*(N246),2)</f>
        <v>316.64999999999998</v>
      </c>
      <c r="K246" s="1">
        <f t="shared" ref="K246:K278" si="68">ROUND(F246*(O246),2)</f>
        <v>0</v>
      </c>
      <c r="L246" s="1">
        <f t="shared" ref="L246:L261" si="69">ROUND(F246*(G246+H246),2)</f>
        <v>0</v>
      </c>
      <c r="M246" s="1"/>
      <c r="N246" s="1">
        <v>63.33</v>
      </c>
      <c r="O246" s="1"/>
      <c r="P246" s="167">
        <f t="shared" ref="P246:P278" si="70">ROUND(F246*(R246),3)</f>
        <v>1.9E-2</v>
      </c>
      <c r="Q246" s="173"/>
      <c r="R246" s="173">
        <v>3.7000000000000002E-3</v>
      </c>
      <c r="S246" s="167">
        <f t="shared" ref="S246:S278" si="71">ROUND(F246*(X246),3)</f>
        <v>0</v>
      </c>
      <c r="X246">
        <v>0</v>
      </c>
      <c r="Z246">
        <v>0</v>
      </c>
    </row>
    <row r="247" spans="1:26" ht="24.95" customHeight="1" x14ac:dyDescent="0.25">
      <c r="A247" s="171"/>
      <c r="B247" s="168" t="s">
        <v>476</v>
      </c>
      <c r="C247" s="172" t="s">
        <v>494</v>
      </c>
      <c r="D247" s="168" t="s">
        <v>495</v>
      </c>
      <c r="E247" s="168" t="s">
        <v>145</v>
      </c>
      <c r="F247" s="169">
        <v>125.3</v>
      </c>
      <c r="G247" s="170"/>
      <c r="H247" s="170"/>
      <c r="I247" s="170">
        <f t="shared" si="66"/>
        <v>0</v>
      </c>
      <c r="J247" s="168">
        <f t="shared" si="67"/>
        <v>1055.03</v>
      </c>
      <c r="K247" s="1">
        <f t="shared" si="68"/>
        <v>0</v>
      </c>
      <c r="L247" s="1">
        <f t="shared" si="69"/>
        <v>0</v>
      </c>
      <c r="M247" s="1"/>
      <c r="N247" s="1">
        <v>8.42</v>
      </c>
      <c r="O247" s="1"/>
      <c r="P247" s="167">
        <f t="shared" si="70"/>
        <v>1.2999999999999999E-2</v>
      </c>
      <c r="Q247" s="173"/>
      <c r="R247" s="173">
        <v>1E-4</v>
      </c>
      <c r="S247" s="167">
        <f t="shared" si="71"/>
        <v>0</v>
      </c>
      <c r="X247">
        <v>0</v>
      </c>
      <c r="Z247">
        <v>0</v>
      </c>
    </row>
    <row r="248" spans="1:26" ht="24.95" customHeight="1" x14ac:dyDescent="0.25">
      <c r="A248" s="171"/>
      <c r="B248" s="168" t="s">
        <v>496</v>
      </c>
      <c r="C248" s="172" t="s">
        <v>497</v>
      </c>
      <c r="D248" s="168" t="s">
        <v>498</v>
      </c>
      <c r="E248" s="168" t="s">
        <v>128</v>
      </c>
      <c r="F248" s="169">
        <v>174.42949999999999</v>
      </c>
      <c r="G248" s="170"/>
      <c r="H248" s="170"/>
      <c r="I248" s="170">
        <f t="shared" si="66"/>
        <v>0</v>
      </c>
      <c r="J248" s="168">
        <f t="shared" si="67"/>
        <v>1100.6500000000001</v>
      </c>
      <c r="K248" s="1">
        <f t="shared" si="68"/>
        <v>0</v>
      </c>
      <c r="L248" s="1">
        <f t="shared" si="69"/>
        <v>0</v>
      </c>
      <c r="M248" s="1"/>
      <c r="N248" s="1">
        <v>6.31</v>
      </c>
      <c r="O248" s="1"/>
      <c r="P248" s="167">
        <f t="shared" si="70"/>
        <v>0.14599999999999999</v>
      </c>
      <c r="Q248" s="173"/>
      <c r="R248" s="173">
        <v>8.3493E-4</v>
      </c>
      <c r="S248" s="167">
        <f t="shared" si="71"/>
        <v>0</v>
      </c>
      <c r="X248">
        <v>0</v>
      </c>
      <c r="Z248">
        <v>0</v>
      </c>
    </row>
    <row r="249" spans="1:26" ht="24.95" customHeight="1" x14ac:dyDescent="0.25">
      <c r="A249" s="171"/>
      <c r="B249" s="168" t="s">
        <v>496</v>
      </c>
      <c r="C249" s="172" t="s">
        <v>499</v>
      </c>
      <c r="D249" s="168" t="s">
        <v>500</v>
      </c>
      <c r="E249" s="168" t="s">
        <v>128</v>
      </c>
      <c r="F249" s="169">
        <v>71</v>
      </c>
      <c r="G249" s="170"/>
      <c r="H249" s="170"/>
      <c r="I249" s="170">
        <f t="shared" si="66"/>
        <v>0</v>
      </c>
      <c r="J249" s="168">
        <f t="shared" si="67"/>
        <v>511.91</v>
      </c>
      <c r="K249" s="1">
        <f t="shared" si="68"/>
        <v>0</v>
      </c>
      <c r="L249" s="1">
        <f t="shared" si="69"/>
        <v>0</v>
      </c>
      <c r="M249" s="1"/>
      <c r="N249" s="1">
        <v>7.21</v>
      </c>
      <c r="O249" s="1"/>
      <c r="P249" s="167">
        <f t="shared" si="70"/>
        <v>0.05</v>
      </c>
      <c r="Q249" s="173"/>
      <c r="R249" s="173">
        <v>6.9999999999999999E-4</v>
      </c>
      <c r="S249" s="167">
        <f t="shared" si="71"/>
        <v>0</v>
      </c>
      <c r="X249">
        <v>0</v>
      </c>
      <c r="Z249">
        <v>0</v>
      </c>
    </row>
    <row r="250" spans="1:26" ht="24.95" customHeight="1" x14ac:dyDescent="0.25">
      <c r="A250" s="171"/>
      <c r="B250" s="168" t="s">
        <v>496</v>
      </c>
      <c r="C250" s="172" t="s">
        <v>501</v>
      </c>
      <c r="D250" s="168" t="s">
        <v>502</v>
      </c>
      <c r="E250" s="168" t="s">
        <v>145</v>
      </c>
      <c r="F250" s="169">
        <v>248.5</v>
      </c>
      <c r="G250" s="170"/>
      <c r="H250" s="170"/>
      <c r="I250" s="170">
        <f t="shared" si="66"/>
        <v>0</v>
      </c>
      <c r="J250" s="168">
        <f t="shared" si="67"/>
        <v>829.99</v>
      </c>
      <c r="K250" s="1">
        <f t="shared" si="68"/>
        <v>0</v>
      </c>
      <c r="L250" s="1">
        <f t="shared" si="69"/>
        <v>0</v>
      </c>
      <c r="M250" s="1"/>
      <c r="N250" s="1">
        <v>3.34</v>
      </c>
      <c r="O250" s="1"/>
      <c r="P250" s="167">
        <f t="shared" si="70"/>
        <v>1.4999999999999999E-2</v>
      </c>
      <c r="Q250" s="173"/>
      <c r="R250" s="173">
        <v>6.0000000000000002E-5</v>
      </c>
      <c r="S250" s="167">
        <f t="shared" si="71"/>
        <v>0</v>
      </c>
      <c r="X250">
        <v>0</v>
      </c>
      <c r="Z250">
        <v>0</v>
      </c>
    </row>
    <row r="251" spans="1:26" ht="24.95" customHeight="1" x14ac:dyDescent="0.25">
      <c r="A251" s="171"/>
      <c r="B251" s="168" t="s">
        <v>496</v>
      </c>
      <c r="C251" s="172" t="s">
        <v>503</v>
      </c>
      <c r="D251" s="168" t="s">
        <v>504</v>
      </c>
      <c r="E251" s="168" t="s">
        <v>128</v>
      </c>
      <c r="F251" s="169">
        <v>176.51599999999999</v>
      </c>
      <c r="G251" s="170"/>
      <c r="H251" s="170"/>
      <c r="I251" s="170">
        <f t="shared" si="66"/>
        <v>0</v>
      </c>
      <c r="J251" s="168">
        <f t="shared" si="67"/>
        <v>2536.5300000000002</v>
      </c>
      <c r="K251" s="1">
        <f t="shared" si="68"/>
        <v>0</v>
      </c>
      <c r="L251" s="1">
        <f t="shared" si="69"/>
        <v>0</v>
      </c>
      <c r="M251" s="1"/>
      <c r="N251" s="1">
        <v>14.37</v>
      </c>
      <c r="O251" s="1"/>
      <c r="P251" s="167">
        <f t="shared" si="70"/>
        <v>0</v>
      </c>
      <c r="Q251" s="173"/>
      <c r="R251" s="173">
        <v>0</v>
      </c>
      <c r="S251" s="167">
        <f t="shared" si="71"/>
        <v>0</v>
      </c>
      <c r="X251">
        <v>0</v>
      </c>
      <c r="Z251">
        <v>0</v>
      </c>
    </row>
    <row r="252" spans="1:26" ht="24.95" customHeight="1" x14ac:dyDescent="0.25">
      <c r="A252" s="171"/>
      <c r="B252" s="168" t="s">
        <v>496</v>
      </c>
      <c r="C252" s="172" t="s">
        <v>505</v>
      </c>
      <c r="D252" s="168" t="s">
        <v>506</v>
      </c>
      <c r="E252" s="168" t="s">
        <v>138</v>
      </c>
      <c r="F252" s="169">
        <v>6</v>
      </c>
      <c r="G252" s="170"/>
      <c r="H252" s="170"/>
      <c r="I252" s="170">
        <f t="shared" si="66"/>
        <v>0</v>
      </c>
      <c r="J252" s="168">
        <f t="shared" si="67"/>
        <v>12.9</v>
      </c>
      <c r="K252" s="1">
        <f t="shared" si="68"/>
        <v>0</v>
      </c>
      <c r="L252" s="1">
        <f t="shared" si="69"/>
        <v>0</v>
      </c>
      <c r="M252" s="1"/>
      <c r="N252" s="1">
        <v>2.15</v>
      </c>
      <c r="O252" s="1"/>
      <c r="P252" s="167">
        <f t="shared" si="70"/>
        <v>0</v>
      </c>
      <c r="Q252" s="173"/>
      <c r="R252" s="173">
        <v>3.0000000000000001E-5</v>
      </c>
      <c r="S252" s="167">
        <f t="shared" si="71"/>
        <v>0</v>
      </c>
      <c r="X252">
        <v>0</v>
      </c>
      <c r="Z252">
        <v>0</v>
      </c>
    </row>
    <row r="253" spans="1:26" ht="24.95" customHeight="1" x14ac:dyDescent="0.25">
      <c r="A253" s="171"/>
      <c r="B253" s="168" t="s">
        <v>507</v>
      </c>
      <c r="C253" s="172" t="s">
        <v>508</v>
      </c>
      <c r="D253" s="168" t="s">
        <v>509</v>
      </c>
      <c r="E253" s="168" t="s">
        <v>510</v>
      </c>
      <c r="F253" s="169">
        <v>393.3</v>
      </c>
      <c r="G253" s="170"/>
      <c r="H253" s="170"/>
      <c r="I253" s="170">
        <f t="shared" si="66"/>
        <v>0</v>
      </c>
      <c r="J253" s="168">
        <f t="shared" si="67"/>
        <v>483.76</v>
      </c>
      <c r="K253" s="1">
        <f t="shared" si="68"/>
        <v>0</v>
      </c>
      <c r="L253" s="1">
        <f t="shared" si="69"/>
        <v>0</v>
      </c>
      <c r="M253" s="1"/>
      <c r="N253" s="1">
        <v>1.23</v>
      </c>
      <c r="O253" s="1"/>
      <c r="P253" s="167">
        <f t="shared" si="70"/>
        <v>0</v>
      </c>
      <c r="Q253" s="173"/>
      <c r="R253" s="173">
        <v>0</v>
      </c>
      <c r="S253" s="167">
        <f t="shared" si="71"/>
        <v>0</v>
      </c>
      <c r="X253">
        <v>0</v>
      </c>
      <c r="Z253">
        <v>0</v>
      </c>
    </row>
    <row r="254" spans="1:26" ht="24.95" customHeight="1" x14ac:dyDescent="0.25">
      <c r="A254" s="171"/>
      <c r="B254" s="168" t="s">
        <v>507</v>
      </c>
      <c r="C254" s="172" t="s">
        <v>511</v>
      </c>
      <c r="D254" s="168" t="s">
        <v>512</v>
      </c>
      <c r="E254" s="168" t="s">
        <v>210</v>
      </c>
      <c r="F254" s="169">
        <v>4.1756825104349993</v>
      </c>
      <c r="G254" s="170"/>
      <c r="H254" s="170"/>
      <c r="I254" s="170">
        <f t="shared" si="66"/>
        <v>0</v>
      </c>
      <c r="J254" s="168">
        <f t="shared" si="67"/>
        <v>136.04</v>
      </c>
      <c r="K254" s="1">
        <f t="shared" si="68"/>
        <v>0</v>
      </c>
      <c r="L254" s="1">
        <f t="shared" si="69"/>
        <v>0</v>
      </c>
      <c r="M254" s="1"/>
      <c r="N254" s="1">
        <v>32.58</v>
      </c>
      <c r="O254" s="1"/>
      <c r="P254" s="167">
        <f t="shared" si="70"/>
        <v>0</v>
      </c>
      <c r="Q254" s="173"/>
      <c r="R254" s="173">
        <v>0</v>
      </c>
      <c r="S254" s="167">
        <f t="shared" si="71"/>
        <v>0</v>
      </c>
      <c r="X254">
        <v>0</v>
      </c>
      <c r="Z254">
        <v>0</v>
      </c>
    </row>
    <row r="255" spans="1:26" ht="35.1" customHeight="1" x14ac:dyDescent="0.25">
      <c r="A255" s="171"/>
      <c r="B255" s="168" t="s">
        <v>513</v>
      </c>
      <c r="C255" s="172" t="s">
        <v>514</v>
      </c>
      <c r="D255" s="168" t="s">
        <v>515</v>
      </c>
      <c r="E255" s="168" t="s">
        <v>510</v>
      </c>
      <c r="F255" s="169">
        <v>85.6</v>
      </c>
      <c r="G255" s="170"/>
      <c r="H255" s="170"/>
      <c r="I255" s="170">
        <f t="shared" si="66"/>
        <v>0</v>
      </c>
      <c r="J255" s="168">
        <f t="shared" si="67"/>
        <v>57.35</v>
      </c>
      <c r="K255" s="1">
        <f t="shared" si="68"/>
        <v>0</v>
      </c>
      <c r="L255" s="1">
        <f t="shared" si="69"/>
        <v>0</v>
      </c>
      <c r="M255" s="1"/>
      <c r="N255" s="1">
        <v>0.67</v>
      </c>
      <c r="O255" s="1"/>
      <c r="P255" s="167">
        <f t="shared" si="70"/>
        <v>5.0000000000000001E-3</v>
      </c>
      <c r="Q255" s="173"/>
      <c r="R255" s="173">
        <v>6.0000000000000002E-5</v>
      </c>
      <c r="S255" s="167">
        <f t="shared" si="71"/>
        <v>0</v>
      </c>
      <c r="X255">
        <v>0</v>
      </c>
      <c r="Z255">
        <v>0</v>
      </c>
    </row>
    <row r="256" spans="1:26" ht="35.1" customHeight="1" x14ac:dyDescent="0.25">
      <c r="A256" s="171"/>
      <c r="B256" s="168" t="s">
        <v>353</v>
      </c>
      <c r="C256" s="172" t="s">
        <v>516</v>
      </c>
      <c r="D256" s="168" t="s">
        <v>517</v>
      </c>
      <c r="E256" s="168" t="s">
        <v>518</v>
      </c>
      <c r="F256" s="169">
        <v>12.88</v>
      </c>
      <c r="G256" s="170"/>
      <c r="H256" s="170"/>
      <c r="I256" s="170">
        <f t="shared" si="66"/>
        <v>0</v>
      </c>
      <c r="J256" s="168">
        <f t="shared" si="67"/>
        <v>1729.78</v>
      </c>
      <c r="K256" s="1">
        <f t="shared" si="68"/>
        <v>0</v>
      </c>
      <c r="L256" s="1">
        <f t="shared" si="69"/>
        <v>0</v>
      </c>
      <c r="M256" s="1"/>
      <c r="N256" s="1">
        <v>134.30000000000001</v>
      </c>
      <c r="O256" s="1"/>
      <c r="P256" s="167">
        <f t="shared" si="70"/>
        <v>0</v>
      </c>
      <c r="Q256" s="173"/>
      <c r="R256" s="173">
        <v>0</v>
      </c>
      <c r="S256" s="167">
        <f t="shared" si="71"/>
        <v>0</v>
      </c>
      <c r="X256">
        <v>0</v>
      </c>
      <c r="Z256">
        <v>0</v>
      </c>
    </row>
    <row r="257" spans="1:26" ht="35.1" customHeight="1" x14ac:dyDescent="0.25">
      <c r="A257" s="171"/>
      <c r="B257" s="168" t="s">
        <v>353</v>
      </c>
      <c r="C257" s="172" t="s">
        <v>519</v>
      </c>
      <c r="D257" s="168" t="s">
        <v>520</v>
      </c>
      <c r="E257" s="168" t="s">
        <v>518</v>
      </c>
      <c r="F257" s="169">
        <v>8</v>
      </c>
      <c r="G257" s="170"/>
      <c r="H257" s="170"/>
      <c r="I257" s="170">
        <f t="shared" si="66"/>
        <v>0</v>
      </c>
      <c r="J257" s="168">
        <f t="shared" si="67"/>
        <v>307.36</v>
      </c>
      <c r="K257" s="1">
        <f t="shared" si="68"/>
        <v>0</v>
      </c>
      <c r="L257" s="1">
        <f t="shared" si="69"/>
        <v>0</v>
      </c>
      <c r="M257" s="1"/>
      <c r="N257" s="1">
        <v>38.42</v>
      </c>
      <c r="O257" s="1"/>
      <c r="P257" s="167">
        <f t="shared" si="70"/>
        <v>0</v>
      </c>
      <c r="Q257" s="173"/>
      <c r="R257" s="173">
        <v>0</v>
      </c>
      <c r="S257" s="167">
        <f t="shared" si="71"/>
        <v>0</v>
      </c>
      <c r="X257">
        <v>0</v>
      </c>
      <c r="Z257">
        <v>0</v>
      </c>
    </row>
    <row r="258" spans="1:26" ht="35.1" customHeight="1" x14ac:dyDescent="0.25">
      <c r="A258" s="171"/>
      <c r="B258" s="168" t="s">
        <v>353</v>
      </c>
      <c r="C258" s="172" t="s">
        <v>521</v>
      </c>
      <c r="D258" s="168" t="s">
        <v>522</v>
      </c>
      <c r="E258" s="168" t="s">
        <v>518</v>
      </c>
      <c r="F258" s="169">
        <v>18.16</v>
      </c>
      <c r="G258" s="170"/>
      <c r="H258" s="170"/>
      <c r="I258" s="170">
        <f t="shared" si="66"/>
        <v>0</v>
      </c>
      <c r="J258" s="168">
        <f t="shared" si="67"/>
        <v>2500.63</v>
      </c>
      <c r="K258" s="1">
        <f t="shared" si="68"/>
        <v>0</v>
      </c>
      <c r="L258" s="1">
        <f t="shared" si="69"/>
        <v>0</v>
      </c>
      <c r="M258" s="1"/>
      <c r="N258" s="1">
        <v>137.69999999999999</v>
      </c>
      <c r="O258" s="1"/>
      <c r="P258" s="167">
        <f t="shared" si="70"/>
        <v>0</v>
      </c>
      <c r="Q258" s="173"/>
      <c r="R258" s="173">
        <v>0</v>
      </c>
      <c r="S258" s="167">
        <f t="shared" si="71"/>
        <v>0</v>
      </c>
      <c r="X258">
        <v>0</v>
      </c>
      <c r="Z258">
        <v>0</v>
      </c>
    </row>
    <row r="259" spans="1:26" ht="35.1" customHeight="1" x14ac:dyDescent="0.25">
      <c r="A259" s="171"/>
      <c r="B259" s="168" t="s">
        <v>353</v>
      </c>
      <c r="C259" s="172" t="s">
        <v>523</v>
      </c>
      <c r="D259" s="168" t="s">
        <v>524</v>
      </c>
      <c r="E259" s="168" t="s">
        <v>145</v>
      </c>
      <c r="F259" s="169">
        <v>10.36</v>
      </c>
      <c r="G259" s="170"/>
      <c r="H259" s="170"/>
      <c r="I259" s="170">
        <f t="shared" si="66"/>
        <v>0</v>
      </c>
      <c r="J259" s="168">
        <f t="shared" si="67"/>
        <v>862.99</v>
      </c>
      <c r="K259" s="1">
        <f t="shared" si="68"/>
        <v>0</v>
      </c>
      <c r="L259" s="1">
        <f t="shared" si="69"/>
        <v>0</v>
      </c>
      <c r="M259" s="1"/>
      <c r="N259" s="1">
        <v>83.3</v>
      </c>
      <c r="O259" s="1"/>
      <c r="P259" s="167">
        <f t="shared" si="70"/>
        <v>0</v>
      </c>
      <c r="Q259" s="173"/>
      <c r="R259" s="173">
        <v>0</v>
      </c>
      <c r="S259" s="167">
        <f t="shared" si="71"/>
        <v>0</v>
      </c>
      <c r="X259">
        <v>0</v>
      </c>
      <c r="Z259">
        <v>0</v>
      </c>
    </row>
    <row r="260" spans="1:26" ht="35.1" customHeight="1" x14ac:dyDescent="0.25">
      <c r="A260" s="171"/>
      <c r="B260" s="168" t="s">
        <v>353</v>
      </c>
      <c r="C260" s="172" t="s">
        <v>525</v>
      </c>
      <c r="D260" s="168" t="s">
        <v>526</v>
      </c>
      <c r="E260" s="168" t="s">
        <v>527</v>
      </c>
      <c r="F260" s="169">
        <v>1</v>
      </c>
      <c r="G260" s="170"/>
      <c r="H260" s="170"/>
      <c r="I260" s="170">
        <f t="shared" si="66"/>
        <v>0</v>
      </c>
      <c r="J260" s="168">
        <f t="shared" si="67"/>
        <v>264.35000000000002</v>
      </c>
      <c r="K260" s="1">
        <f t="shared" si="68"/>
        <v>0</v>
      </c>
      <c r="L260" s="1">
        <f t="shared" si="69"/>
        <v>0</v>
      </c>
      <c r="M260" s="1"/>
      <c r="N260" s="1">
        <v>264.35000000000002</v>
      </c>
      <c r="O260" s="1"/>
      <c r="P260" s="167">
        <f t="shared" si="70"/>
        <v>0</v>
      </c>
      <c r="Q260" s="173"/>
      <c r="R260" s="173">
        <v>0</v>
      </c>
      <c r="S260" s="167">
        <f t="shared" si="71"/>
        <v>0</v>
      </c>
      <c r="X260">
        <v>0</v>
      </c>
      <c r="Z260">
        <v>0</v>
      </c>
    </row>
    <row r="261" spans="1:26" ht="35.1" customHeight="1" x14ac:dyDescent="0.25">
      <c r="A261" s="171"/>
      <c r="B261" s="168" t="s">
        <v>353</v>
      </c>
      <c r="C261" s="172" t="s">
        <v>528</v>
      </c>
      <c r="D261" s="168" t="s">
        <v>529</v>
      </c>
      <c r="E261" s="168" t="s">
        <v>145</v>
      </c>
      <c r="F261" s="169">
        <v>8.2449999999999992</v>
      </c>
      <c r="G261" s="170"/>
      <c r="H261" s="170"/>
      <c r="I261" s="170">
        <f t="shared" si="66"/>
        <v>0</v>
      </c>
      <c r="J261" s="168">
        <f t="shared" si="67"/>
        <v>179.41</v>
      </c>
      <c r="K261" s="1">
        <f t="shared" si="68"/>
        <v>0</v>
      </c>
      <c r="L261" s="1">
        <f t="shared" si="69"/>
        <v>0</v>
      </c>
      <c r="M261" s="1"/>
      <c r="N261" s="1">
        <v>21.76</v>
      </c>
      <c r="O261" s="1"/>
      <c r="P261" s="167">
        <f t="shared" si="70"/>
        <v>0</v>
      </c>
      <c r="Q261" s="173"/>
      <c r="R261" s="173">
        <v>0</v>
      </c>
      <c r="S261" s="167">
        <f t="shared" si="71"/>
        <v>0</v>
      </c>
      <c r="X261">
        <v>0</v>
      </c>
      <c r="Z261">
        <v>0</v>
      </c>
    </row>
    <row r="262" spans="1:26" ht="35.1" customHeight="1" x14ac:dyDescent="0.25">
      <c r="A262" s="171"/>
      <c r="B262" s="168" t="s">
        <v>239</v>
      </c>
      <c r="C262" s="172" t="s">
        <v>530</v>
      </c>
      <c r="D262" s="168" t="s">
        <v>531</v>
      </c>
      <c r="E262" s="168" t="s">
        <v>138</v>
      </c>
      <c r="F262" s="169">
        <v>6</v>
      </c>
      <c r="G262" s="170"/>
      <c r="H262" s="170"/>
      <c r="I262" s="170">
        <f t="shared" si="66"/>
        <v>0</v>
      </c>
      <c r="J262" s="168">
        <f t="shared" si="67"/>
        <v>2040</v>
      </c>
      <c r="K262" s="1">
        <f t="shared" si="68"/>
        <v>0</v>
      </c>
      <c r="L262" s="1"/>
      <c r="M262" s="1">
        <f t="shared" ref="M262:M278" si="72">ROUND(F262*(G262+H262),2)</f>
        <v>0</v>
      </c>
      <c r="N262" s="1">
        <v>340</v>
      </c>
      <c r="O262" s="1"/>
      <c r="P262" s="167">
        <f t="shared" si="70"/>
        <v>0</v>
      </c>
      <c r="Q262" s="173"/>
      <c r="R262" s="173">
        <v>0</v>
      </c>
      <c r="S262" s="167">
        <f t="shared" si="71"/>
        <v>0</v>
      </c>
      <c r="X262">
        <v>0</v>
      </c>
      <c r="Z262">
        <v>0</v>
      </c>
    </row>
    <row r="263" spans="1:26" ht="24.95" customHeight="1" x14ac:dyDescent="0.25">
      <c r="A263" s="171"/>
      <c r="B263" s="168" t="s">
        <v>239</v>
      </c>
      <c r="C263" s="172" t="s">
        <v>426</v>
      </c>
      <c r="D263" s="168" t="s">
        <v>532</v>
      </c>
      <c r="E263" s="168" t="s">
        <v>128</v>
      </c>
      <c r="F263" s="169">
        <v>73.84</v>
      </c>
      <c r="G263" s="170"/>
      <c r="H263" s="170"/>
      <c r="I263" s="170">
        <f t="shared" si="66"/>
        <v>0</v>
      </c>
      <c r="J263" s="168">
        <f t="shared" si="67"/>
        <v>979.12</v>
      </c>
      <c r="K263" s="1">
        <f t="shared" si="68"/>
        <v>0</v>
      </c>
      <c r="L263" s="1"/>
      <c r="M263" s="1">
        <f t="shared" si="72"/>
        <v>0</v>
      </c>
      <c r="N263" s="1">
        <v>13.26</v>
      </c>
      <c r="O263" s="1"/>
      <c r="P263" s="167">
        <f t="shared" si="70"/>
        <v>0</v>
      </c>
      <c r="Q263" s="173"/>
      <c r="R263" s="173">
        <v>0</v>
      </c>
      <c r="S263" s="167">
        <f t="shared" si="71"/>
        <v>0</v>
      </c>
      <c r="X263">
        <v>0</v>
      </c>
      <c r="Z263">
        <v>0</v>
      </c>
    </row>
    <row r="264" spans="1:26" ht="24.95" customHeight="1" x14ac:dyDescent="0.25">
      <c r="A264" s="171"/>
      <c r="B264" s="168" t="s">
        <v>239</v>
      </c>
      <c r="C264" s="172" t="s">
        <v>533</v>
      </c>
      <c r="D264" s="168" t="s">
        <v>534</v>
      </c>
      <c r="E264" s="168" t="s">
        <v>510</v>
      </c>
      <c r="F264" s="169">
        <v>393.3</v>
      </c>
      <c r="G264" s="170"/>
      <c r="H264" s="170"/>
      <c r="I264" s="170">
        <f t="shared" si="66"/>
        <v>0</v>
      </c>
      <c r="J264" s="168">
        <f t="shared" si="67"/>
        <v>1419.81</v>
      </c>
      <c r="K264" s="1">
        <f t="shared" si="68"/>
        <v>0</v>
      </c>
      <c r="L264" s="1"/>
      <c r="M264" s="1">
        <f t="shared" si="72"/>
        <v>0</v>
      </c>
      <c r="N264" s="1">
        <v>3.61</v>
      </c>
      <c r="O264" s="1"/>
      <c r="P264" s="167">
        <f t="shared" si="70"/>
        <v>0.39300000000000002</v>
      </c>
      <c r="Q264" s="173"/>
      <c r="R264" s="173">
        <v>1E-3</v>
      </c>
      <c r="S264" s="167">
        <f t="shared" si="71"/>
        <v>0</v>
      </c>
      <c r="X264">
        <v>0</v>
      </c>
      <c r="Z264">
        <v>0</v>
      </c>
    </row>
    <row r="265" spans="1:26" ht="35.1" customHeight="1" x14ac:dyDescent="0.25">
      <c r="A265" s="171"/>
      <c r="B265" s="168" t="s">
        <v>116</v>
      </c>
      <c r="C265" s="172" t="s">
        <v>535</v>
      </c>
      <c r="D265" s="168" t="s">
        <v>536</v>
      </c>
      <c r="E265" s="168" t="s">
        <v>321</v>
      </c>
      <c r="F265" s="169">
        <v>1</v>
      </c>
      <c r="G265" s="170"/>
      <c r="H265" s="170"/>
      <c r="I265" s="170">
        <f t="shared" si="66"/>
        <v>0</v>
      </c>
      <c r="J265" s="168">
        <f t="shared" si="67"/>
        <v>411.83</v>
      </c>
      <c r="K265" s="1">
        <f t="shared" si="68"/>
        <v>0</v>
      </c>
      <c r="L265" s="1"/>
      <c r="M265" s="1">
        <f t="shared" si="72"/>
        <v>0</v>
      </c>
      <c r="N265" s="1">
        <v>411.83</v>
      </c>
      <c r="O265" s="1"/>
      <c r="P265" s="167">
        <f t="shared" si="70"/>
        <v>0</v>
      </c>
      <c r="Q265" s="173"/>
      <c r="R265" s="173">
        <v>0</v>
      </c>
      <c r="S265" s="167">
        <f t="shared" si="71"/>
        <v>0</v>
      </c>
      <c r="X265">
        <v>0</v>
      </c>
      <c r="Z265">
        <v>0</v>
      </c>
    </row>
    <row r="266" spans="1:26" ht="35.1" customHeight="1" x14ac:dyDescent="0.25">
      <c r="A266" s="171"/>
      <c r="B266" s="168" t="s">
        <v>116</v>
      </c>
      <c r="C266" s="172" t="s">
        <v>537</v>
      </c>
      <c r="D266" s="168" t="s">
        <v>538</v>
      </c>
      <c r="E266" s="168" t="s">
        <v>321</v>
      </c>
      <c r="F266" s="169">
        <v>1</v>
      </c>
      <c r="G266" s="170"/>
      <c r="H266" s="170"/>
      <c r="I266" s="170">
        <f t="shared" si="66"/>
        <v>0</v>
      </c>
      <c r="J266" s="168">
        <f t="shared" si="67"/>
        <v>205.91</v>
      </c>
      <c r="K266" s="1">
        <f t="shared" si="68"/>
        <v>0</v>
      </c>
      <c r="L266" s="1"/>
      <c r="M266" s="1">
        <f t="shared" si="72"/>
        <v>0</v>
      </c>
      <c r="N266" s="1">
        <v>205.91</v>
      </c>
      <c r="O266" s="1"/>
      <c r="P266" s="167">
        <f t="shared" si="70"/>
        <v>0</v>
      </c>
      <c r="Q266" s="173"/>
      <c r="R266" s="173">
        <v>0</v>
      </c>
      <c r="S266" s="167">
        <f t="shared" si="71"/>
        <v>0</v>
      </c>
      <c r="X266">
        <v>0</v>
      </c>
      <c r="Z266">
        <v>0</v>
      </c>
    </row>
    <row r="267" spans="1:26" ht="35.1" customHeight="1" x14ac:dyDescent="0.25">
      <c r="A267" s="171"/>
      <c r="B267" s="168" t="s">
        <v>116</v>
      </c>
      <c r="C267" s="172" t="s">
        <v>539</v>
      </c>
      <c r="D267" s="168" t="s">
        <v>540</v>
      </c>
      <c r="E267" s="168" t="s">
        <v>321</v>
      </c>
      <c r="F267" s="169">
        <v>1</v>
      </c>
      <c r="G267" s="170"/>
      <c r="H267" s="170"/>
      <c r="I267" s="170">
        <f t="shared" si="66"/>
        <v>0</v>
      </c>
      <c r="J267" s="168">
        <f t="shared" si="67"/>
        <v>153</v>
      </c>
      <c r="K267" s="1">
        <f t="shared" si="68"/>
        <v>0</v>
      </c>
      <c r="L267" s="1"/>
      <c r="M267" s="1">
        <f t="shared" si="72"/>
        <v>0</v>
      </c>
      <c r="N267" s="1">
        <v>153</v>
      </c>
      <c r="O267" s="1"/>
      <c r="P267" s="167">
        <f t="shared" si="70"/>
        <v>0</v>
      </c>
      <c r="Q267" s="173"/>
      <c r="R267" s="173">
        <v>0</v>
      </c>
      <c r="S267" s="167">
        <f t="shared" si="71"/>
        <v>0</v>
      </c>
      <c r="X267">
        <v>0</v>
      </c>
      <c r="Z267">
        <v>0</v>
      </c>
    </row>
    <row r="268" spans="1:26" ht="35.1" customHeight="1" x14ac:dyDescent="0.25">
      <c r="A268" s="171"/>
      <c r="B268" s="168" t="s">
        <v>116</v>
      </c>
      <c r="C268" s="172" t="s">
        <v>541</v>
      </c>
      <c r="D268" s="168" t="s">
        <v>542</v>
      </c>
      <c r="E268" s="168" t="s">
        <v>321</v>
      </c>
      <c r="F268" s="169">
        <v>1</v>
      </c>
      <c r="G268" s="170"/>
      <c r="H268" s="170"/>
      <c r="I268" s="170">
        <f t="shared" si="66"/>
        <v>0</v>
      </c>
      <c r="J268" s="168">
        <f t="shared" si="67"/>
        <v>127.5</v>
      </c>
      <c r="K268" s="1">
        <f t="shared" si="68"/>
        <v>0</v>
      </c>
      <c r="L268" s="1"/>
      <c r="M268" s="1">
        <f t="shared" si="72"/>
        <v>0</v>
      </c>
      <c r="N268" s="1">
        <v>127.5</v>
      </c>
      <c r="O268" s="1"/>
      <c r="P268" s="167">
        <f t="shared" si="70"/>
        <v>0</v>
      </c>
      <c r="Q268" s="173"/>
      <c r="R268" s="173">
        <v>0</v>
      </c>
      <c r="S268" s="167">
        <f t="shared" si="71"/>
        <v>0</v>
      </c>
      <c r="X268">
        <v>0</v>
      </c>
      <c r="Z268">
        <v>0</v>
      </c>
    </row>
    <row r="269" spans="1:26" ht="35.1" customHeight="1" x14ac:dyDescent="0.25">
      <c r="A269" s="171"/>
      <c r="B269" s="168" t="s">
        <v>116</v>
      </c>
      <c r="C269" s="172" t="s">
        <v>543</v>
      </c>
      <c r="D269" s="168" t="s">
        <v>544</v>
      </c>
      <c r="E269" s="168" t="s">
        <v>321</v>
      </c>
      <c r="F269" s="169">
        <v>1</v>
      </c>
      <c r="G269" s="170"/>
      <c r="H269" s="170"/>
      <c r="I269" s="170">
        <f t="shared" si="66"/>
        <v>0</v>
      </c>
      <c r="J269" s="168">
        <f t="shared" si="67"/>
        <v>316.02999999999997</v>
      </c>
      <c r="K269" s="1">
        <f t="shared" si="68"/>
        <v>0</v>
      </c>
      <c r="L269" s="1"/>
      <c r="M269" s="1">
        <f t="shared" si="72"/>
        <v>0</v>
      </c>
      <c r="N269" s="1">
        <v>316.02999999999997</v>
      </c>
      <c r="O269" s="1"/>
      <c r="P269" s="167">
        <f t="shared" si="70"/>
        <v>0</v>
      </c>
      <c r="Q269" s="173"/>
      <c r="R269" s="173">
        <v>0</v>
      </c>
      <c r="S269" s="167">
        <f t="shared" si="71"/>
        <v>0</v>
      </c>
      <c r="X269">
        <v>0</v>
      </c>
      <c r="Z269">
        <v>0</v>
      </c>
    </row>
    <row r="270" spans="1:26" ht="35.1" customHeight="1" x14ac:dyDescent="0.25">
      <c r="A270" s="171"/>
      <c r="B270" s="168" t="s">
        <v>116</v>
      </c>
      <c r="C270" s="172" t="s">
        <v>545</v>
      </c>
      <c r="D270" s="168" t="s">
        <v>546</v>
      </c>
      <c r="E270" s="168" t="s">
        <v>321</v>
      </c>
      <c r="F270" s="169">
        <v>1</v>
      </c>
      <c r="G270" s="170"/>
      <c r="H270" s="170"/>
      <c r="I270" s="170">
        <f t="shared" si="66"/>
        <v>0</v>
      </c>
      <c r="J270" s="168">
        <f t="shared" si="67"/>
        <v>545.87</v>
      </c>
      <c r="K270" s="1">
        <f t="shared" si="68"/>
        <v>0</v>
      </c>
      <c r="L270" s="1"/>
      <c r="M270" s="1">
        <f t="shared" si="72"/>
        <v>0</v>
      </c>
      <c r="N270" s="1">
        <v>545.87</v>
      </c>
      <c r="O270" s="1"/>
      <c r="P270" s="167">
        <f t="shared" si="70"/>
        <v>0</v>
      </c>
      <c r="Q270" s="173"/>
      <c r="R270" s="173">
        <v>0</v>
      </c>
      <c r="S270" s="167">
        <f t="shared" si="71"/>
        <v>0</v>
      </c>
      <c r="X270">
        <v>0</v>
      </c>
      <c r="Z270">
        <v>0</v>
      </c>
    </row>
    <row r="271" spans="1:26" ht="35.1" customHeight="1" x14ac:dyDescent="0.25">
      <c r="A271" s="171"/>
      <c r="B271" s="168" t="s">
        <v>116</v>
      </c>
      <c r="C271" s="172" t="s">
        <v>547</v>
      </c>
      <c r="D271" s="168" t="s">
        <v>548</v>
      </c>
      <c r="E271" s="168" t="s">
        <v>321</v>
      </c>
      <c r="F271" s="169">
        <v>1</v>
      </c>
      <c r="G271" s="170"/>
      <c r="H271" s="170"/>
      <c r="I271" s="170">
        <f t="shared" si="66"/>
        <v>0</v>
      </c>
      <c r="J271" s="168">
        <f t="shared" si="67"/>
        <v>238.43</v>
      </c>
      <c r="K271" s="1">
        <f t="shared" si="68"/>
        <v>0</v>
      </c>
      <c r="L271" s="1"/>
      <c r="M271" s="1">
        <f t="shared" si="72"/>
        <v>0</v>
      </c>
      <c r="N271" s="1">
        <v>238.43</v>
      </c>
      <c r="O271" s="1"/>
      <c r="P271" s="167">
        <f t="shared" si="70"/>
        <v>0</v>
      </c>
      <c r="Q271" s="173"/>
      <c r="R271" s="173">
        <v>0</v>
      </c>
      <c r="S271" s="167">
        <f t="shared" si="71"/>
        <v>0</v>
      </c>
      <c r="X271">
        <v>0</v>
      </c>
      <c r="Z271">
        <v>0</v>
      </c>
    </row>
    <row r="272" spans="1:26" ht="24.95" customHeight="1" x14ac:dyDescent="0.25">
      <c r="A272" s="171"/>
      <c r="B272" s="168" t="s">
        <v>116</v>
      </c>
      <c r="C272" s="172" t="s">
        <v>549</v>
      </c>
      <c r="D272" s="168" t="s">
        <v>550</v>
      </c>
      <c r="E272" s="168" t="s">
        <v>321</v>
      </c>
      <c r="F272" s="169">
        <v>2</v>
      </c>
      <c r="G272" s="170"/>
      <c r="H272" s="170"/>
      <c r="I272" s="170">
        <f t="shared" si="66"/>
        <v>0</v>
      </c>
      <c r="J272" s="168">
        <f t="shared" si="67"/>
        <v>698.7</v>
      </c>
      <c r="K272" s="1">
        <f t="shared" si="68"/>
        <v>0</v>
      </c>
      <c r="L272" s="1"/>
      <c r="M272" s="1">
        <f t="shared" si="72"/>
        <v>0</v>
      </c>
      <c r="N272" s="1">
        <v>349.35</v>
      </c>
      <c r="O272" s="1"/>
      <c r="P272" s="167">
        <f t="shared" si="70"/>
        <v>0</v>
      </c>
      <c r="Q272" s="173"/>
      <c r="R272" s="173">
        <v>0</v>
      </c>
      <c r="S272" s="167">
        <f t="shared" si="71"/>
        <v>0</v>
      </c>
      <c r="X272">
        <v>0</v>
      </c>
      <c r="Z272">
        <v>0</v>
      </c>
    </row>
    <row r="273" spans="1:26" ht="24.95" customHeight="1" x14ac:dyDescent="0.25">
      <c r="A273" s="171"/>
      <c r="B273" s="168" t="s">
        <v>116</v>
      </c>
      <c r="C273" s="172" t="s">
        <v>551</v>
      </c>
      <c r="D273" s="168" t="s">
        <v>552</v>
      </c>
      <c r="E273" s="168" t="s">
        <v>138</v>
      </c>
      <c r="F273" s="169">
        <v>1</v>
      </c>
      <c r="G273" s="170"/>
      <c r="H273" s="170"/>
      <c r="I273" s="170">
        <f t="shared" si="66"/>
        <v>0</v>
      </c>
      <c r="J273" s="168">
        <f t="shared" si="67"/>
        <v>593.29999999999995</v>
      </c>
      <c r="K273" s="1">
        <f t="shared" si="68"/>
        <v>0</v>
      </c>
      <c r="L273" s="1"/>
      <c r="M273" s="1">
        <f t="shared" si="72"/>
        <v>0</v>
      </c>
      <c r="N273" s="1">
        <v>593.29999999999995</v>
      </c>
      <c r="O273" s="1"/>
      <c r="P273" s="167">
        <f t="shared" si="70"/>
        <v>0</v>
      </c>
      <c r="Q273" s="173"/>
      <c r="R273" s="173">
        <v>0</v>
      </c>
      <c r="S273" s="167">
        <f t="shared" si="71"/>
        <v>0</v>
      </c>
      <c r="X273">
        <v>0</v>
      </c>
      <c r="Z273">
        <v>0</v>
      </c>
    </row>
    <row r="274" spans="1:26" ht="24.95" customHeight="1" x14ac:dyDescent="0.25">
      <c r="A274" s="171"/>
      <c r="B274" s="168" t="s">
        <v>336</v>
      </c>
      <c r="C274" s="172" t="s">
        <v>553</v>
      </c>
      <c r="D274" s="168" t="s">
        <v>554</v>
      </c>
      <c r="E274" s="168" t="s">
        <v>210</v>
      </c>
      <c r="F274" s="169">
        <v>1.01692107</v>
      </c>
      <c r="G274" s="170"/>
      <c r="H274" s="170"/>
      <c r="I274" s="170">
        <f t="shared" si="66"/>
        <v>0</v>
      </c>
      <c r="J274" s="168">
        <f t="shared" si="67"/>
        <v>1015.5</v>
      </c>
      <c r="K274" s="1">
        <f t="shared" si="68"/>
        <v>0</v>
      </c>
      <c r="L274" s="1"/>
      <c r="M274" s="1">
        <f t="shared" si="72"/>
        <v>0</v>
      </c>
      <c r="N274" s="1">
        <v>998.6</v>
      </c>
      <c r="O274" s="1"/>
      <c r="P274" s="167">
        <f t="shared" si="70"/>
        <v>1.0169999999999999</v>
      </c>
      <c r="Q274" s="173"/>
      <c r="R274" s="173">
        <v>1</v>
      </c>
      <c r="S274" s="167">
        <f t="shared" si="71"/>
        <v>0</v>
      </c>
      <c r="X274">
        <v>0</v>
      </c>
      <c r="Z274">
        <v>0</v>
      </c>
    </row>
    <row r="275" spans="1:26" ht="24.95" customHeight="1" x14ac:dyDescent="0.25">
      <c r="A275" s="171"/>
      <c r="B275" s="168" t="s">
        <v>336</v>
      </c>
      <c r="C275" s="172" t="s">
        <v>555</v>
      </c>
      <c r="D275" s="168" t="s">
        <v>556</v>
      </c>
      <c r="E275" s="168" t="s">
        <v>128</v>
      </c>
      <c r="F275" s="169">
        <v>202.99339999999998</v>
      </c>
      <c r="G275" s="170"/>
      <c r="H275" s="170"/>
      <c r="I275" s="170">
        <f t="shared" si="66"/>
        <v>0</v>
      </c>
      <c r="J275" s="168">
        <f t="shared" si="67"/>
        <v>2663.27</v>
      </c>
      <c r="K275" s="1">
        <f t="shared" si="68"/>
        <v>0</v>
      </c>
      <c r="L275" s="1"/>
      <c r="M275" s="1">
        <f t="shared" si="72"/>
        <v>0</v>
      </c>
      <c r="N275" s="1">
        <v>13.12</v>
      </c>
      <c r="O275" s="1"/>
      <c r="P275" s="167">
        <f t="shared" si="70"/>
        <v>2.4910000000000001</v>
      </c>
      <c r="Q275" s="173"/>
      <c r="R275" s="173">
        <v>1.227E-2</v>
      </c>
      <c r="S275" s="167">
        <f t="shared" si="71"/>
        <v>0</v>
      </c>
      <c r="X275">
        <v>0</v>
      </c>
      <c r="Z275">
        <v>0</v>
      </c>
    </row>
    <row r="276" spans="1:26" ht="24.95" customHeight="1" x14ac:dyDescent="0.25">
      <c r="A276" s="171"/>
      <c r="B276" s="168" t="s">
        <v>242</v>
      </c>
      <c r="C276" s="172" t="s">
        <v>557</v>
      </c>
      <c r="D276" s="168" t="s">
        <v>558</v>
      </c>
      <c r="E276" s="168" t="s">
        <v>138</v>
      </c>
      <c r="F276" s="169">
        <v>4</v>
      </c>
      <c r="G276" s="170"/>
      <c r="H276" s="170"/>
      <c r="I276" s="170">
        <f t="shared" si="66"/>
        <v>0</v>
      </c>
      <c r="J276" s="168">
        <f t="shared" si="67"/>
        <v>55.24</v>
      </c>
      <c r="K276" s="1">
        <f t="shared" si="68"/>
        <v>0</v>
      </c>
      <c r="L276" s="1"/>
      <c r="M276" s="1">
        <f t="shared" si="72"/>
        <v>0</v>
      </c>
      <c r="N276" s="1">
        <v>13.81</v>
      </c>
      <c r="O276" s="1"/>
      <c r="P276" s="167">
        <f t="shared" si="70"/>
        <v>3.0000000000000001E-3</v>
      </c>
      <c r="Q276" s="173"/>
      <c r="R276" s="173">
        <v>6.9999999999999999E-4</v>
      </c>
      <c r="S276" s="167">
        <f t="shared" si="71"/>
        <v>0</v>
      </c>
      <c r="X276">
        <v>0</v>
      </c>
      <c r="Z276">
        <v>0</v>
      </c>
    </row>
    <row r="277" spans="1:26" ht="24.95" customHeight="1" x14ac:dyDescent="0.25">
      <c r="A277" s="171"/>
      <c r="B277" s="168" t="s">
        <v>242</v>
      </c>
      <c r="C277" s="172" t="s">
        <v>559</v>
      </c>
      <c r="D277" s="168" t="s">
        <v>560</v>
      </c>
      <c r="E277" s="168" t="s">
        <v>138</v>
      </c>
      <c r="F277" s="169">
        <v>2</v>
      </c>
      <c r="G277" s="170"/>
      <c r="H277" s="170"/>
      <c r="I277" s="170">
        <f t="shared" si="66"/>
        <v>0</v>
      </c>
      <c r="J277" s="168">
        <f t="shared" si="67"/>
        <v>53.72</v>
      </c>
      <c r="K277" s="1">
        <f t="shared" si="68"/>
        <v>0</v>
      </c>
      <c r="L277" s="1"/>
      <c r="M277" s="1">
        <f t="shared" si="72"/>
        <v>0</v>
      </c>
      <c r="N277" s="1">
        <v>26.86</v>
      </c>
      <c r="O277" s="1"/>
      <c r="P277" s="167">
        <f t="shared" si="70"/>
        <v>2E-3</v>
      </c>
      <c r="Q277" s="173"/>
      <c r="R277" s="173">
        <v>1.1999999999999999E-3</v>
      </c>
      <c r="S277" s="167">
        <f t="shared" si="71"/>
        <v>0</v>
      </c>
      <c r="X277">
        <v>0</v>
      </c>
      <c r="Z277">
        <v>0</v>
      </c>
    </row>
    <row r="278" spans="1:26" ht="35.1" customHeight="1" x14ac:dyDescent="0.25">
      <c r="A278" s="171"/>
      <c r="B278" s="168" t="s">
        <v>163</v>
      </c>
      <c r="C278" s="172" t="s">
        <v>561</v>
      </c>
      <c r="D278" s="168" t="s">
        <v>562</v>
      </c>
      <c r="E278" s="168" t="s">
        <v>138</v>
      </c>
      <c r="F278" s="169">
        <v>2</v>
      </c>
      <c r="G278" s="170"/>
      <c r="H278" s="170"/>
      <c r="I278" s="170">
        <f t="shared" si="66"/>
        <v>0</v>
      </c>
      <c r="J278" s="168">
        <f t="shared" si="67"/>
        <v>102</v>
      </c>
      <c r="K278" s="1">
        <f t="shared" si="68"/>
        <v>0</v>
      </c>
      <c r="L278" s="1"/>
      <c r="M278" s="1">
        <f t="shared" si="72"/>
        <v>0</v>
      </c>
      <c r="N278" s="1">
        <v>51</v>
      </c>
      <c r="O278" s="1"/>
      <c r="P278" s="167">
        <f t="shared" si="70"/>
        <v>2.3E-2</v>
      </c>
      <c r="Q278" s="173"/>
      <c r="R278" s="173">
        <v>1.1469999999999999E-2</v>
      </c>
      <c r="S278" s="167">
        <f t="shared" si="71"/>
        <v>0</v>
      </c>
      <c r="X278">
        <v>0</v>
      </c>
      <c r="Z278">
        <v>0</v>
      </c>
    </row>
    <row r="279" spans="1:26" x14ac:dyDescent="0.25">
      <c r="A279" s="156"/>
      <c r="B279" s="156"/>
      <c r="C279" s="156"/>
      <c r="D279" s="156" t="s">
        <v>83</v>
      </c>
      <c r="E279" s="156"/>
      <c r="F279" s="167"/>
      <c r="G279" s="159">
        <f>ROUND((SUM(L245:L278))/1,2)</f>
        <v>0</v>
      </c>
      <c r="H279" s="159">
        <f>ROUND((SUM(M245:M278))/1,2)</f>
        <v>0</v>
      </c>
      <c r="I279" s="159">
        <f>ROUND((SUM(I245:I278))/1,2)</f>
        <v>0</v>
      </c>
      <c r="J279" s="156"/>
      <c r="K279" s="156"/>
      <c r="L279" s="156">
        <f>ROUND((SUM(L245:L278))/1,2)</f>
        <v>0</v>
      </c>
      <c r="M279" s="156">
        <f>ROUND((SUM(M245:M278))/1,2)</f>
        <v>0</v>
      </c>
      <c r="N279" s="156"/>
      <c r="O279" s="156"/>
      <c r="P279" s="174">
        <f>ROUND((SUM(P245:P278))/1,2)</f>
        <v>4.18</v>
      </c>
      <c r="Q279" s="153"/>
      <c r="R279" s="153"/>
      <c r="S279" s="174">
        <f>ROUND((SUM(S245:S278))/1,2)</f>
        <v>0</v>
      </c>
      <c r="T279" s="153"/>
      <c r="U279" s="153"/>
      <c r="V279" s="153"/>
      <c r="W279" s="153"/>
      <c r="X279" s="153"/>
      <c r="Y279" s="153"/>
      <c r="Z279" s="153"/>
    </row>
    <row r="280" spans="1:26" x14ac:dyDescent="0.25">
      <c r="A280" s="1"/>
      <c r="B280" s="1"/>
      <c r="C280" s="1"/>
      <c r="D280" s="1"/>
      <c r="E280" s="1"/>
      <c r="F280" s="163"/>
      <c r="G280" s="149"/>
      <c r="H280" s="149"/>
      <c r="I280" s="149"/>
      <c r="J280" s="1"/>
      <c r="K280" s="1"/>
      <c r="L280" s="1"/>
      <c r="M280" s="1"/>
      <c r="N280" s="1"/>
      <c r="O280" s="1"/>
      <c r="P280" s="1"/>
      <c r="S280" s="1"/>
    </row>
    <row r="281" spans="1:26" x14ac:dyDescent="0.25">
      <c r="A281" s="156"/>
      <c r="B281" s="156"/>
      <c r="C281" s="156"/>
      <c r="D281" s="156" t="s">
        <v>84</v>
      </c>
      <c r="E281" s="156"/>
      <c r="F281" s="167"/>
      <c r="G281" s="157"/>
      <c r="H281" s="157"/>
      <c r="I281" s="157"/>
      <c r="J281" s="156"/>
      <c r="K281" s="156"/>
      <c r="L281" s="156"/>
      <c r="M281" s="156"/>
      <c r="N281" s="156"/>
      <c r="O281" s="156"/>
      <c r="P281" s="156"/>
      <c r="Q281" s="153"/>
      <c r="R281" s="153"/>
      <c r="S281" s="156"/>
      <c r="T281" s="153"/>
      <c r="U281" s="153"/>
      <c r="V281" s="153"/>
      <c r="W281" s="153"/>
      <c r="X281" s="153"/>
      <c r="Y281" s="153"/>
      <c r="Z281" s="153"/>
    </row>
    <row r="282" spans="1:26" ht="24.95" customHeight="1" x14ac:dyDescent="0.25">
      <c r="A282" s="171"/>
      <c r="B282" s="168" t="s">
        <v>563</v>
      </c>
      <c r="C282" s="172" t="s">
        <v>564</v>
      </c>
      <c r="D282" s="168" t="s">
        <v>565</v>
      </c>
      <c r="E282" s="168" t="s">
        <v>145</v>
      </c>
      <c r="F282" s="169">
        <v>12.35</v>
      </c>
      <c r="G282" s="170"/>
      <c r="H282" s="170"/>
      <c r="I282" s="170">
        <f>ROUND(F282*(G282+H282),2)</f>
        <v>0</v>
      </c>
      <c r="J282" s="168">
        <f>ROUND(F282*(N282),2)</f>
        <v>26.8</v>
      </c>
      <c r="K282" s="1">
        <f>ROUND(F282*(O282),2)</f>
        <v>0</v>
      </c>
      <c r="L282" s="1">
        <f>ROUND(F282*(G282+H282),2)</f>
        <v>0</v>
      </c>
      <c r="M282" s="1"/>
      <c r="N282" s="1">
        <v>2.17</v>
      </c>
      <c r="O282" s="1"/>
      <c r="P282" s="167">
        <f>ROUND(F282*(R282),3)</f>
        <v>8.0000000000000002E-3</v>
      </c>
      <c r="Q282" s="173"/>
      <c r="R282" s="173">
        <v>6.2E-4</v>
      </c>
      <c r="S282" s="167">
        <f>ROUND(F282*(X282),3)</f>
        <v>0</v>
      </c>
      <c r="X282">
        <v>0</v>
      </c>
      <c r="Z282">
        <v>0</v>
      </c>
    </row>
    <row r="283" spans="1:26" ht="24.95" customHeight="1" x14ac:dyDescent="0.25">
      <c r="A283" s="171"/>
      <c r="B283" s="168" t="s">
        <v>563</v>
      </c>
      <c r="C283" s="172" t="s">
        <v>566</v>
      </c>
      <c r="D283" s="168" t="s">
        <v>567</v>
      </c>
      <c r="E283" s="168" t="s">
        <v>128</v>
      </c>
      <c r="F283" s="169">
        <v>33.024875000000002</v>
      </c>
      <c r="G283" s="170"/>
      <c r="H283" s="170"/>
      <c r="I283" s="170">
        <f>ROUND(F283*(G283+H283),2)</f>
        <v>0</v>
      </c>
      <c r="J283" s="168">
        <f>ROUND(F283*(N283),2)</f>
        <v>319.35000000000002</v>
      </c>
      <c r="K283" s="1">
        <f>ROUND(F283*(O283),2)</f>
        <v>0</v>
      </c>
      <c r="L283" s="1">
        <f>ROUND(F283*(G283+H283),2)</f>
        <v>0</v>
      </c>
      <c r="M283" s="1"/>
      <c r="N283" s="1">
        <v>9.67</v>
      </c>
      <c r="O283" s="1"/>
      <c r="P283" s="167">
        <f>ROUND(F283*(R283),3)</f>
        <v>0.16200000000000001</v>
      </c>
      <c r="Q283" s="173"/>
      <c r="R283" s="173">
        <v>4.9100000000000003E-3</v>
      </c>
      <c r="S283" s="167">
        <f>ROUND(F283*(X283),3)</f>
        <v>0</v>
      </c>
      <c r="X283">
        <v>0</v>
      </c>
      <c r="Z283">
        <v>0</v>
      </c>
    </row>
    <row r="284" spans="1:26" ht="24.95" customHeight="1" x14ac:dyDescent="0.25">
      <c r="A284" s="171"/>
      <c r="B284" s="168" t="s">
        <v>563</v>
      </c>
      <c r="C284" s="172" t="s">
        <v>568</v>
      </c>
      <c r="D284" s="168" t="s">
        <v>569</v>
      </c>
      <c r="E284" s="168" t="s">
        <v>210</v>
      </c>
      <c r="F284" s="169">
        <v>0.87062073624999992</v>
      </c>
      <c r="G284" s="170"/>
      <c r="H284" s="170"/>
      <c r="I284" s="170">
        <f>ROUND(F284*(G284+H284),2)</f>
        <v>0</v>
      </c>
      <c r="J284" s="168">
        <f>ROUND(F284*(N284),2)</f>
        <v>12.88</v>
      </c>
      <c r="K284" s="1">
        <f>ROUND(F284*(O284),2)</f>
        <v>0</v>
      </c>
      <c r="L284" s="1">
        <f>ROUND(F284*(G284+H284),2)</f>
        <v>0</v>
      </c>
      <c r="M284" s="1"/>
      <c r="N284" s="1">
        <v>14.79</v>
      </c>
      <c r="O284" s="1"/>
      <c r="P284" s="167">
        <f>ROUND(F284*(R284),3)</f>
        <v>0</v>
      </c>
      <c r="Q284" s="173"/>
      <c r="R284" s="173">
        <v>0</v>
      </c>
      <c r="S284" s="167">
        <f>ROUND(F284*(X284),3)</f>
        <v>0</v>
      </c>
      <c r="X284">
        <v>0</v>
      </c>
      <c r="Z284">
        <v>0</v>
      </c>
    </row>
    <row r="285" spans="1:26" ht="35.1" customHeight="1" x14ac:dyDescent="0.25">
      <c r="A285" s="171"/>
      <c r="B285" s="168" t="s">
        <v>570</v>
      </c>
      <c r="C285" s="172" t="s">
        <v>571</v>
      </c>
      <c r="D285" s="168" t="s">
        <v>572</v>
      </c>
      <c r="E285" s="168" t="s">
        <v>138</v>
      </c>
      <c r="F285" s="169">
        <v>24.999999999999996</v>
      </c>
      <c r="G285" s="170"/>
      <c r="H285" s="170"/>
      <c r="I285" s="170">
        <f>ROUND(F285*(G285+H285),2)</f>
        <v>0</v>
      </c>
      <c r="J285" s="168">
        <f>ROUND(F285*(N285),2)</f>
        <v>56</v>
      </c>
      <c r="K285" s="1">
        <f>ROUND(F285*(O285),2)</f>
        <v>0</v>
      </c>
      <c r="L285" s="1">
        <f>ROUND(F285*(G285+H285),2)</f>
        <v>0</v>
      </c>
      <c r="M285" s="1"/>
      <c r="N285" s="1">
        <v>2.2400000000000002</v>
      </c>
      <c r="O285" s="1"/>
      <c r="P285" s="167">
        <f>ROUND(F285*(R285),3)</f>
        <v>7.1999999999999995E-2</v>
      </c>
      <c r="Q285" s="173"/>
      <c r="R285" s="173">
        <v>2.87192E-3</v>
      </c>
      <c r="S285" s="167">
        <f>ROUND(F285*(X285),3)</f>
        <v>0.05</v>
      </c>
      <c r="X285">
        <v>2E-3</v>
      </c>
      <c r="Z285">
        <v>0</v>
      </c>
    </row>
    <row r="286" spans="1:26" ht="24.95" customHeight="1" x14ac:dyDescent="0.25">
      <c r="A286" s="171"/>
      <c r="B286" s="168" t="s">
        <v>179</v>
      </c>
      <c r="C286" s="172" t="s">
        <v>573</v>
      </c>
      <c r="D286" s="168" t="s">
        <v>574</v>
      </c>
      <c r="E286" s="168" t="s">
        <v>128</v>
      </c>
      <c r="F286" s="169">
        <v>34.9452</v>
      </c>
      <c r="G286" s="170"/>
      <c r="H286" s="170"/>
      <c r="I286" s="170">
        <f>ROUND(F286*(G286+H286),2)</f>
        <v>0</v>
      </c>
      <c r="J286" s="168">
        <f>ROUND(F286*(N286),2)</f>
        <v>359.59</v>
      </c>
      <c r="K286" s="1">
        <f>ROUND(F286*(O286),2)</f>
        <v>0</v>
      </c>
      <c r="L286" s="1"/>
      <c r="M286" s="1">
        <f>ROUND(F286*(G286+H286),2)</f>
        <v>0</v>
      </c>
      <c r="N286" s="1">
        <v>10.29</v>
      </c>
      <c r="O286" s="1"/>
      <c r="P286" s="167">
        <f>ROUND(F286*(R286),3)</f>
        <v>0.629</v>
      </c>
      <c r="Q286" s="173"/>
      <c r="R286" s="173">
        <v>1.7999999999999999E-2</v>
      </c>
      <c r="S286" s="167">
        <f>ROUND(F286*(X286),3)</f>
        <v>0</v>
      </c>
      <c r="X286">
        <v>0</v>
      </c>
      <c r="Z286">
        <v>0</v>
      </c>
    </row>
    <row r="287" spans="1:26" x14ac:dyDescent="0.25">
      <c r="A287" s="156"/>
      <c r="B287" s="156"/>
      <c r="C287" s="156"/>
      <c r="D287" s="156" t="s">
        <v>84</v>
      </c>
      <c r="E287" s="156"/>
      <c r="F287" s="167"/>
      <c r="G287" s="159">
        <f>ROUND((SUM(L281:L286))/1,2)</f>
        <v>0</v>
      </c>
      <c r="H287" s="159">
        <f>ROUND((SUM(M281:M286))/1,2)</f>
        <v>0</v>
      </c>
      <c r="I287" s="159">
        <f>ROUND((SUM(I281:I286))/1,2)</f>
        <v>0</v>
      </c>
      <c r="J287" s="156"/>
      <c r="K287" s="156"/>
      <c r="L287" s="156">
        <f>ROUND((SUM(L281:L286))/1,2)</f>
        <v>0</v>
      </c>
      <c r="M287" s="156">
        <f>ROUND((SUM(M281:M286))/1,2)</f>
        <v>0</v>
      </c>
      <c r="N287" s="156"/>
      <c r="O287" s="156"/>
      <c r="P287" s="174">
        <f>ROUND((SUM(P281:P286))/1,2)</f>
        <v>0.87</v>
      </c>
      <c r="Q287" s="153"/>
      <c r="R287" s="153"/>
      <c r="S287" s="174">
        <f>ROUND((SUM(S281:S286))/1,2)</f>
        <v>0.05</v>
      </c>
      <c r="T287" s="153"/>
      <c r="U287" s="153"/>
      <c r="V287" s="153"/>
      <c r="W287" s="153"/>
      <c r="X287" s="153"/>
      <c r="Y287" s="153"/>
      <c r="Z287" s="153"/>
    </row>
    <row r="288" spans="1:26" x14ac:dyDescent="0.25">
      <c r="A288" s="1"/>
      <c r="B288" s="1"/>
      <c r="C288" s="1"/>
      <c r="D288" s="1"/>
      <c r="E288" s="1"/>
      <c r="F288" s="163"/>
      <c r="G288" s="149"/>
      <c r="H288" s="149"/>
      <c r="I288" s="149"/>
      <c r="J288" s="1"/>
      <c r="K288" s="1"/>
      <c r="L288" s="1"/>
      <c r="M288" s="1"/>
      <c r="N288" s="1"/>
      <c r="O288" s="1"/>
      <c r="P288" s="1"/>
      <c r="S288" s="1"/>
    </row>
    <row r="289" spans="1:26" x14ac:dyDescent="0.25">
      <c r="A289" s="156"/>
      <c r="B289" s="156"/>
      <c r="C289" s="156"/>
      <c r="D289" s="156" t="s">
        <v>85</v>
      </c>
      <c r="E289" s="156"/>
      <c r="F289" s="167"/>
      <c r="G289" s="157"/>
      <c r="H289" s="157"/>
      <c r="I289" s="157"/>
      <c r="J289" s="156"/>
      <c r="K289" s="156"/>
      <c r="L289" s="156"/>
      <c r="M289" s="156"/>
      <c r="N289" s="156"/>
      <c r="O289" s="156"/>
      <c r="P289" s="156"/>
      <c r="Q289" s="153"/>
      <c r="R289" s="153"/>
      <c r="S289" s="156"/>
      <c r="T289" s="153"/>
      <c r="U289" s="153"/>
      <c r="V289" s="153"/>
      <c r="W289" s="153"/>
      <c r="X289" s="153"/>
      <c r="Y289" s="153"/>
      <c r="Z289" s="153"/>
    </row>
    <row r="290" spans="1:26" ht="24.95" customHeight="1" x14ac:dyDescent="0.25">
      <c r="A290" s="171"/>
      <c r="B290" s="168" t="s">
        <v>318</v>
      </c>
      <c r="C290" s="172" t="s">
        <v>319</v>
      </c>
      <c r="D290" s="168" t="s">
        <v>575</v>
      </c>
      <c r="E290" s="168" t="s">
        <v>128</v>
      </c>
      <c r="F290" s="169">
        <v>1.1339999999999999</v>
      </c>
      <c r="G290" s="170"/>
      <c r="H290" s="170"/>
      <c r="I290" s="170">
        <f t="shared" ref="I290:I295" si="73">ROUND(F290*(G290+H290),2)</f>
        <v>0</v>
      </c>
      <c r="J290" s="168">
        <f t="shared" ref="J290:J295" si="74">ROUND(F290*(N290),2)</f>
        <v>24.68</v>
      </c>
      <c r="K290" s="1">
        <f t="shared" ref="K290:K295" si="75">ROUND(F290*(O290),2)</f>
        <v>0</v>
      </c>
      <c r="L290" s="1">
        <f>ROUND(F290*(G290+H290),2)</f>
        <v>0</v>
      </c>
      <c r="M290" s="1"/>
      <c r="N290" s="1">
        <v>21.76</v>
      </c>
      <c r="O290" s="1"/>
      <c r="P290" s="167">
        <f t="shared" ref="P290:P295" si="76">ROUND(F290*(R290),3)</f>
        <v>4.0000000000000001E-3</v>
      </c>
      <c r="Q290" s="173"/>
      <c r="R290" s="173">
        <v>3.7000000000000002E-3</v>
      </c>
      <c r="S290" s="167">
        <f t="shared" ref="S290:S295" si="77">ROUND(F290*(X290),3)</f>
        <v>0</v>
      </c>
      <c r="X290">
        <v>0</v>
      </c>
      <c r="Z290">
        <v>0</v>
      </c>
    </row>
    <row r="291" spans="1:26" ht="24.95" customHeight="1" x14ac:dyDescent="0.25">
      <c r="A291" s="171"/>
      <c r="B291" s="168" t="s">
        <v>576</v>
      </c>
      <c r="C291" s="172" t="s">
        <v>577</v>
      </c>
      <c r="D291" s="168" t="s">
        <v>578</v>
      </c>
      <c r="E291" s="168" t="s">
        <v>145</v>
      </c>
      <c r="F291" s="169">
        <v>130.196</v>
      </c>
      <c r="G291" s="170"/>
      <c r="H291" s="170"/>
      <c r="I291" s="170">
        <f t="shared" si="73"/>
        <v>0</v>
      </c>
      <c r="J291" s="168">
        <f t="shared" si="74"/>
        <v>54.68</v>
      </c>
      <c r="K291" s="1">
        <f t="shared" si="75"/>
        <v>0</v>
      </c>
      <c r="L291" s="1">
        <f>ROUND(F291*(G291+H291),2)</f>
        <v>0</v>
      </c>
      <c r="M291" s="1"/>
      <c r="N291" s="1">
        <v>0.42</v>
      </c>
      <c r="O291" s="1"/>
      <c r="P291" s="167">
        <f t="shared" si="76"/>
        <v>4.0000000000000001E-3</v>
      </c>
      <c r="Q291" s="173"/>
      <c r="R291" s="173">
        <v>3.3840000000000001E-5</v>
      </c>
      <c r="S291" s="167">
        <f t="shared" si="77"/>
        <v>0</v>
      </c>
      <c r="X291">
        <v>0</v>
      </c>
      <c r="Z291">
        <v>0</v>
      </c>
    </row>
    <row r="292" spans="1:26" ht="24.95" customHeight="1" x14ac:dyDescent="0.25">
      <c r="A292" s="171"/>
      <c r="B292" s="168" t="s">
        <v>576</v>
      </c>
      <c r="C292" s="172" t="s">
        <v>579</v>
      </c>
      <c r="D292" s="168" t="s">
        <v>580</v>
      </c>
      <c r="E292" s="168" t="s">
        <v>128</v>
      </c>
      <c r="F292" s="169">
        <v>144.28</v>
      </c>
      <c r="G292" s="170"/>
      <c r="H292" s="170"/>
      <c r="I292" s="170">
        <f t="shared" si="73"/>
        <v>0</v>
      </c>
      <c r="J292" s="168">
        <f t="shared" si="74"/>
        <v>2360.42</v>
      </c>
      <c r="K292" s="1">
        <f t="shared" si="75"/>
        <v>0</v>
      </c>
      <c r="L292" s="1">
        <f>ROUND(F292*(G292+H292),2)</f>
        <v>0</v>
      </c>
      <c r="M292" s="1"/>
      <c r="N292" s="1">
        <v>16.36</v>
      </c>
      <c r="O292" s="1"/>
      <c r="P292" s="167">
        <f t="shared" si="76"/>
        <v>0.36099999999999999</v>
      </c>
      <c r="Q292" s="173"/>
      <c r="R292" s="173">
        <v>2.5000000000000001E-3</v>
      </c>
      <c r="S292" s="167">
        <f t="shared" si="77"/>
        <v>0</v>
      </c>
      <c r="X292">
        <v>0</v>
      </c>
      <c r="Z292">
        <v>0</v>
      </c>
    </row>
    <row r="293" spans="1:26" ht="24.95" customHeight="1" x14ac:dyDescent="0.25">
      <c r="A293" s="171"/>
      <c r="B293" s="168" t="s">
        <v>576</v>
      </c>
      <c r="C293" s="172" t="s">
        <v>581</v>
      </c>
      <c r="D293" s="168" t="s">
        <v>582</v>
      </c>
      <c r="E293" s="168" t="s">
        <v>210</v>
      </c>
      <c r="F293" s="169">
        <v>0.42270163263999999</v>
      </c>
      <c r="G293" s="170"/>
      <c r="H293" s="170"/>
      <c r="I293" s="170">
        <f t="shared" si="73"/>
        <v>0</v>
      </c>
      <c r="J293" s="168">
        <f t="shared" si="74"/>
        <v>5.27</v>
      </c>
      <c r="K293" s="1">
        <f t="shared" si="75"/>
        <v>0</v>
      </c>
      <c r="L293" s="1">
        <f>ROUND(F293*(G293+H293),2)</f>
        <v>0</v>
      </c>
      <c r="M293" s="1"/>
      <c r="N293" s="1">
        <v>12.46</v>
      </c>
      <c r="O293" s="1"/>
      <c r="P293" s="167">
        <f t="shared" si="76"/>
        <v>0</v>
      </c>
      <c r="Q293" s="173"/>
      <c r="R293" s="173">
        <v>0</v>
      </c>
      <c r="S293" s="167">
        <f t="shared" si="77"/>
        <v>0</v>
      </c>
      <c r="X293">
        <v>0</v>
      </c>
      <c r="Z293">
        <v>0</v>
      </c>
    </row>
    <row r="294" spans="1:26" ht="24.95" customHeight="1" x14ac:dyDescent="0.25">
      <c r="A294" s="171"/>
      <c r="B294" s="168" t="s">
        <v>353</v>
      </c>
      <c r="C294" s="172" t="s">
        <v>583</v>
      </c>
      <c r="D294" s="168" t="s">
        <v>584</v>
      </c>
      <c r="E294" s="168" t="s">
        <v>585</v>
      </c>
      <c r="F294" s="169">
        <v>21.36</v>
      </c>
      <c r="G294" s="170"/>
      <c r="H294" s="170"/>
      <c r="I294" s="170">
        <f t="shared" si="73"/>
        <v>0</v>
      </c>
      <c r="J294" s="168">
        <f t="shared" si="74"/>
        <v>1191.03</v>
      </c>
      <c r="K294" s="1">
        <f t="shared" si="75"/>
        <v>0</v>
      </c>
      <c r="L294" s="1">
        <f>ROUND(F294*(G294+H294),2)</f>
        <v>0</v>
      </c>
      <c r="M294" s="1"/>
      <c r="N294" s="1">
        <v>55.76</v>
      </c>
      <c r="O294" s="1"/>
      <c r="P294" s="167">
        <f t="shared" si="76"/>
        <v>5.2999999999999999E-2</v>
      </c>
      <c r="Q294" s="173"/>
      <c r="R294" s="173">
        <v>2.5000000000000001E-3</v>
      </c>
      <c r="S294" s="167">
        <f t="shared" si="77"/>
        <v>0</v>
      </c>
      <c r="X294">
        <v>0</v>
      </c>
      <c r="Z294">
        <v>0</v>
      </c>
    </row>
    <row r="295" spans="1:26" ht="24.95" customHeight="1" x14ac:dyDescent="0.25">
      <c r="A295" s="171"/>
      <c r="B295" s="168" t="s">
        <v>239</v>
      </c>
      <c r="C295" s="172" t="s">
        <v>426</v>
      </c>
      <c r="D295" s="168" t="s">
        <v>586</v>
      </c>
      <c r="E295" s="168" t="s">
        <v>145</v>
      </c>
      <c r="F295" s="169">
        <v>135.40384</v>
      </c>
      <c r="G295" s="170"/>
      <c r="H295" s="170"/>
      <c r="I295" s="170">
        <f t="shared" si="73"/>
        <v>0</v>
      </c>
      <c r="J295" s="168">
        <f t="shared" si="74"/>
        <v>109.68</v>
      </c>
      <c r="K295" s="1">
        <f t="shared" si="75"/>
        <v>0</v>
      </c>
      <c r="L295" s="1"/>
      <c r="M295" s="1">
        <f>ROUND(F295*(G295+H295),2)</f>
        <v>0</v>
      </c>
      <c r="N295" s="1">
        <v>0.81</v>
      </c>
      <c r="O295" s="1"/>
      <c r="P295" s="167">
        <f t="shared" si="76"/>
        <v>0</v>
      </c>
      <c r="Q295" s="173"/>
      <c r="R295" s="173">
        <v>0</v>
      </c>
      <c r="S295" s="167">
        <f t="shared" si="77"/>
        <v>0</v>
      </c>
      <c r="X295">
        <v>0</v>
      </c>
      <c r="Z295">
        <v>0</v>
      </c>
    </row>
    <row r="296" spans="1:26" x14ac:dyDescent="0.25">
      <c r="A296" s="156"/>
      <c r="B296" s="156"/>
      <c r="C296" s="156"/>
      <c r="D296" s="156" t="s">
        <v>85</v>
      </c>
      <c r="E296" s="156"/>
      <c r="F296" s="167"/>
      <c r="G296" s="159">
        <f>ROUND((SUM(L289:L295))/1,2)</f>
        <v>0</v>
      </c>
      <c r="H296" s="159">
        <f>ROUND((SUM(M289:M295))/1,2)</f>
        <v>0</v>
      </c>
      <c r="I296" s="159">
        <f>ROUND((SUM(I289:I295))/1,2)</f>
        <v>0</v>
      </c>
      <c r="J296" s="156"/>
      <c r="K296" s="156"/>
      <c r="L296" s="156">
        <f>ROUND((SUM(L289:L295))/1,2)</f>
        <v>0</v>
      </c>
      <c r="M296" s="156">
        <f>ROUND((SUM(M289:M295))/1,2)</f>
        <v>0</v>
      </c>
      <c r="N296" s="156"/>
      <c r="O296" s="156"/>
      <c r="P296" s="174">
        <f>ROUND((SUM(P289:P295))/1,2)</f>
        <v>0.42</v>
      </c>
      <c r="Q296" s="153"/>
      <c r="R296" s="153"/>
      <c r="S296" s="174">
        <f>ROUND((SUM(S289:S295))/1,2)</f>
        <v>0</v>
      </c>
      <c r="T296" s="153"/>
      <c r="U296" s="153"/>
      <c r="V296" s="153"/>
      <c r="W296" s="153"/>
      <c r="X296" s="153"/>
      <c r="Y296" s="153"/>
      <c r="Z296" s="153"/>
    </row>
    <row r="297" spans="1:26" x14ac:dyDescent="0.25">
      <c r="A297" s="1"/>
      <c r="B297" s="1"/>
      <c r="C297" s="1"/>
      <c r="D297" s="1"/>
      <c r="E297" s="1"/>
      <c r="F297" s="163"/>
      <c r="G297" s="149"/>
      <c r="H297" s="149"/>
      <c r="I297" s="149"/>
      <c r="J297" s="1"/>
      <c r="K297" s="1"/>
      <c r="L297" s="1"/>
      <c r="M297" s="1"/>
      <c r="N297" s="1"/>
      <c r="O297" s="1"/>
      <c r="P297" s="1"/>
      <c r="S297" s="1"/>
    </row>
    <row r="298" spans="1:26" x14ac:dyDescent="0.25">
      <c r="A298" s="156"/>
      <c r="B298" s="156"/>
      <c r="C298" s="156"/>
      <c r="D298" s="156" t="s">
        <v>86</v>
      </c>
      <c r="E298" s="156"/>
      <c r="F298" s="167"/>
      <c r="G298" s="157"/>
      <c r="H298" s="157"/>
      <c r="I298" s="157"/>
      <c r="J298" s="156"/>
      <c r="K298" s="156"/>
      <c r="L298" s="156"/>
      <c r="M298" s="156"/>
      <c r="N298" s="156"/>
      <c r="O298" s="156"/>
      <c r="P298" s="156"/>
      <c r="Q298" s="153"/>
      <c r="R298" s="153"/>
      <c r="S298" s="156"/>
      <c r="T298" s="153"/>
      <c r="U298" s="153"/>
      <c r="V298" s="153"/>
      <c r="W298" s="153"/>
      <c r="X298" s="153"/>
      <c r="Y298" s="153"/>
      <c r="Z298" s="153"/>
    </row>
    <row r="299" spans="1:26" ht="24.95" customHeight="1" x14ac:dyDescent="0.25">
      <c r="A299" s="171"/>
      <c r="B299" s="168" t="s">
        <v>587</v>
      </c>
      <c r="C299" s="172" t="s">
        <v>588</v>
      </c>
      <c r="D299" s="168" t="s">
        <v>589</v>
      </c>
      <c r="E299" s="168" t="s">
        <v>128</v>
      </c>
      <c r="F299" s="169">
        <v>53.454999999999998</v>
      </c>
      <c r="G299" s="170"/>
      <c r="H299" s="170"/>
      <c r="I299" s="170">
        <f t="shared" ref="I299:I304" si="78">ROUND(F299*(G299+H299),2)</f>
        <v>0</v>
      </c>
      <c r="J299" s="168">
        <f t="shared" ref="J299:J304" si="79">ROUND(F299*(N299),2)</f>
        <v>803.96</v>
      </c>
      <c r="K299" s="1">
        <f t="shared" ref="K299:K304" si="80">ROUND(F299*(O299),2)</f>
        <v>0</v>
      </c>
      <c r="L299" s="1">
        <f>ROUND(F299*(G299+H299),2)</f>
        <v>0</v>
      </c>
      <c r="M299" s="1"/>
      <c r="N299" s="1">
        <v>15.04</v>
      </c>
      <c r="O299" s="1"/>
      <c r="P299" s="167">
        <f t="shared" ref="P299:P304" si="81">ROUND(F299*(R299),3)</f>
        <v>2.7E-2</v>
      </c>
      <c r="Q299" s="173"/>
      <c r="R299" s="173">
        <v>4.9830600000000001E-4</v>
      </c>
      <c r="S299" s="167">
        <f t="shared" ref="S299:S304" si="82">ROUND(F299*(X299),3)</f>
        <v>0</v>
      </c>
      <c r="X299">
        <v>0</v>
      </c>
      <c r="Z299">
        <v>0</v>
      </c>
    </row>
    <row r="300" spans="1:26" ht="24.95" customHeight="1" x14ac:dyDescent="0.25">
      <c r="A300" s="171"/>
      <c r="B300" s="168" t="s">
        <v>587</v>
      </c>
      <c r="C300" s="172" t="s">
        <v>590</v>
      </c>
      <c r="D300" s="168" t="s">
        <v>591</v>
      </c>
      <c r="E300" s="168" t="s">
        <v>138</v>
      </c>
      <c r="F300" s="169">
        <v>2</v>
      </c>
      <c r="G300" s="170"/>
      <c r="H300" s="170"/>
      <c r="I300" s="170">
        <f t="shared" si="78"/>
        <v>0</v>
      </c>
      <c r="J300" s="168">
        <f t="shared" si="79"/>
        <v>7.92</v>
      </c>
      <c r="K300" s="1">
        <f t="shared" si="80"/>
        <v>0</v>
      </c>
      <c r="L300" s="1">
        <f>ROUND(F300*(G300+H300),2)</f>
        <v>0</v>
      </c>
      <c r="M300" s="1"/>
      <c r="N300" s="1">
        <v>3.96</v>
      </c>
      <c r="O300" s="1"/>
      <c r="P300" s="167">
        <f t="shared" si="81"/>
        <v>1E-3</v>
      </c>
      <c r="Q300" s="173"/>
      <c r="R300" s="173">
        <v>4.0000000000000002E-4</v>
      </c>
      <c r="S300" s="167">
        <f t="shared" si="82"/>
        <v>0</v>
      </c>
      <c r="X300">
        <v>0</v>
      </c>
      <c r="Z300">
        <v>0</v>
      </c>
    </row>
    <row r="301" spans="1:26" ht="24.95" customHeight="1" x14ac:dyDescent="0.25">
      <c r="A301" s="171"/>
      <c r="B301" s="168" t="s">
        <v>587</v>
      </c>
      <c r="C301" s="172" t="s">
        <v>592</v>
      </c>
      <c r="D301" s="168" t="s">
        <v>593</v>
      </c>
      <c r="E301" s="168" t="s">
        <v>210</v>
      </c>
      <c r="F301" s="169">
        <v>1.2180254472300001</v>
      </c>
      <c r="G301" s="170"/>
      <c r="H301" s="170"/>
      <c r="I301" s="170">
        <f t="shared" si="78"/>
        <v>0</v>
      </c>
      <c r="J301" s="168">
        <f t="shared" si="79"/>
        <v>18.010000000000002</v>
      </c>
      <c r="K301" s="1">
        <f t="shared" si="80"/>
        <v>0</v>
      </c>
      <c r="L301" s="1">
        <f>ROUND(F301*(G301+H301),2)</f>
        <v>0</v>
      </c>
      <c r="M301" s="1"/>
      <c r="N301" s="1">
        <v>14.79</v>
      </c>
      <c r="O301" s="1"/>
      <c r="P301" s="167">
        <f t="shared" si="81"/>
        <v>0</v>
      </c>
      <c r="Q301" s="173"/>
      <c r="R301" s="173">
        <v>0</v>
      </c>
      <c r="S301" s="167">
        <f t="shared" si="82"/>
        <v>0</v>
      </c>
      <c r="X301">
        <v>0</v>
      </c>
      <c r="Z301">
        <v>0</v>
      </c>
    </row>
    <row r="302" spans="1:26" ht="24.95" customHeight="1" x14ac:dyDescent="0.25">
      <c r="A302" s="171"/>
      <c r="B302" s="168" t="s">
        <v>594</v>
      </c>
      <c r="C302" s="172" t="s">
        <v>595</v>
      </c>
      <c r="D302" s="168" t="s">
        <v>596</v>
      </c>
      <c r="E302" s="168" t="s">
        <v>138</v>
      </c>
      <c r="F302" s="169">
        <v>10</v>
      </c>
      <c r="G302" s="170"/>
      <c r="H302" s="170"/>
      <c r="I302" s="170">
        <f t="shared" si="78"/>
        <v>0</v>
      </c>
      <c r="J302" s="168">
        <f t="shared" si="79"/>
        <v>33</v>
      </c>
      <c r="K302" s="1">
        <f t="shared" si="80"/>
        <v>0</v>
      </c>
      <c r="L302" s="1">
        <f>ROUND(F302*(G302+H302),2)</f>
        <v>0</v>
      </c>
      <c r="M302" s="1"/>
      <c r="N302" s="1">
        <v>3.3</v>
      </c>
      <c r="O302" s="1"/>
      <c r="P302" s="167">
        <f t="shared" si="81"/>
        <v>4.3999999999999997E-2</v>
      </c>
      <c r="Q302" s="173"/>
      <c r="R302" s="173">
        <v>4.3542399999999997E-3</v>
      </c>
      <c r="S302" s="167">
        <f t="shared" si="82"/>
        <v>0.03</v>
      </c>
      <c r="X302">
        <v>3.0000000000000001E-3</v>
      </c>
      <c r="Z302">
        <v>0</v>
      </c>
    </row>
    <row r="303" spans="1:26" ht="24.95" customHeight="1" x14ac:dyDescent="0.25">
      <c r="A303" s="171"/>
      <c r="B303" s="168" t="s">
        <v>116</v>
      </c>
      <c r="C303" s="172" t="s">
        <v>597</v>
      </c>
      <c r="D303" s="168" t="s">
        <v>598</v>
      </c>
      <c r="E303" s="168" t="s">
        <v>599</v>
      </c>
      <c r="F303" s="169">
        <v>54.524099999999997</v>
      </c>
      <c r="G303" s="170"/>
      <c r="H303" s="170"/>
      <c r="I303" s="170">
        <f t="shared" si="78"/>
        <v>0</v>
      </c>
      <c r="J303" s="168">
        <f t="shared" si="79"/>
        <v>491.26</v>
      </c>
      <c r="K303" s="1">
        <f t="shared" si="80"/>
        <v>0</v>
      </c>
      <c r="L303" s="1"/>
      <c r="M303" s="1">
        <f>ROUND(F303*(G303+H303),2)</f>
        <v>0</v>
      </c>
      <c r="N303" s="1">
        <v>9.01</v>
      </c>
      <c r="O303" s="1"/>
      <c r="P303" s="167">
        <f t="shared" si="81"/>
        <v>1.145</v>
      </c>
      <c r="Q303" s="173"/>
      <c r="R303" s="173">
        <v>2.1000000000000001E-2</v>
      </c>
      <c r="S303" s="167">
        <f t="shared" si="82"/>
        <v>0</v>
      </c>
      <c r="X303">
        <v>0</v>
      </c>
      <c r="Z303">
        <v>0</v>
      </c>
    </row>
    <row r="304" spans="1:26" ht="24.95" customHeight="1" x14ac:dyDescent="0.25">
      <c r="A304" s="171"/>
      <c r="B304" s="168" t="s">
        <v>242</v>
      </c>
      <c r="C304" s="172" t="s">
        <v>600</v>
      </c>
      <c r="D304" s="168" t="s">
        <v>601</v>
      </c>
      <c r="E304" s="168" t="s">
        <v>138</v>
      </c>
      <c r="F304" s="169">
        <v>2</v>
      </c>
      <c r="G304" s="170"/>
      <c r="H304" s="170"/>
      <c r="I304" s="170">
        <f t="shared" si="78"/>
        <v>0</v>
      </c>
      <c r="J304" s="168">
        <f t="shared" si="79"/>
        <v>16.600000000000001</v>
      </c>
      <c r="K304" s="1">
        <f t="shared" si="80"/>
        <v>0</v>
      </c>
      <c r="L304" s="1"/>
      <c r="M304" s="1">
        <f>ROUND(F304*(G304+H304),2)</f>
        <v>0</v>
      </c>
      <c r="N304" s="1">
        <v>8.3000000000000007</v>
      </c>
      <c r="O304" s="1"/>
      <c r="P304" s="167">
        <f t="shared" si="81"/>
        <v>2E-3</v>
      </c>
      <c r="Q304" s="173"/>
      <c r="R304" s="173">
        <v>1.0200000000000001E-3</v>
      </c>
      <c r="S304" s="167">
        <f t="shared" si="82"/>
        <v>0</v>
      </c>
      <c r="X304">
        <v>0</v>
      </c>
      <c r="Z304">
        <v>0</v>
      </c>
    </row>
    <row r="305" spans="1:26" x14ac:dyDescent="0.25">
      <c r="A305" s="156"/>
      <c r="B305" s="156"/>
      <c r="C305" s="156"/>
      <c r="D305" s="156" t="s">
        <v>86</v>
      </c>
      <c r="E305" s="156"/>
      <c r="F305" s="167"/>
      <c r="G305" s="159">
        <f>ROUND((SUM(L298:L304))/1,2)</f>
        <v>0</v>
      </c>
      <c r="H305" s="159">
        <f>ROUND((SUM(M298:M304))/1,2)</f>
        <v>0</v>
      </c>
      <c r="I305" s="159">
        <f>ROUND((SUM(I298:I304))/1,2)</f>
        <v>0</v>
      </c>
      <c r="J305" s="156"/>
      <c r="K305" s="156"/>
      <c r="L305" s="156">
        <f>ROUND((SUM(L298:L304))/1,2)</f>
        <v>0</v>
      </c>
      <c r="M305" s="156">
        <f>ROUND((SUM(M298:M304))/1,2)</f>
        <v>0</v>
      </c>
      <c r="N305" s="156"/>
      <c r="O305" s="156"/>
      <c r="P305" s="174">
        <f>ROUND((SUM(P298:P304))/1,2)</f>
        <v>1.22</v>
      </c>
      <c r="Q305" s="153"/>
      <c r="R305" s="153"/>
      <c r="S305" s="174">
        <f>ROUND((SUM(S298:S304))/1,2)</f>
        <v>0.03</v>
      </c>
      <c r="T305" s="153"/>
      <c r="U305" s="153"/>
      <c r="V305" s="153"/>
      <c r="W305" s="153"/>
      <c r="X305" s="153"/>
      <c r="Y305" s="153"/>
      <c r="Z305" s="153"/>
    </row>
    <row r="306" spans="1:26" x14ac:dyDescent="0.25">
      <c r="A306" s="1"/>
      <c r="B306" s="1"/>
      <c r="C306" s="1"/>
      <c r="D306" s="1"/>
      <c r="E306" s="1"/>
      <c r="F306" s="163"/>
      <c r="G306" s="149"/>
      <c r="H306" s="149"/>
      <c r="I306" s="149"/>
      <c r="J306" s="1"/>
      <c r="K306" s="1"/>
      <c r="L306" s="1"/>
      <c r="M306" s="1"/>
      <c r="N306" s="1"/>
      <c r="O306" s="1"/>
      <c r="P306" s="1"/>
      <c r="S306" s="1"/>
    </row>
    <row r="307" spans="1:26" x14ac:dyDescent="0.25">
      <c r="A307" s="156"/>
      <c r="B307" s="156"/>
      <c r="C307" s="156"/>
      <c r="D307" s="156" t="s">
        <v>87</v>
      </c>
      <c r="E307" s="156"/>
      <c r="F307" s="167"/>
      <c r="G307" s="157"/>
      <c r="H307" s="157"/>
      <c r="I307" s="157"/>
      <c r="J307" s="156"/>
      <c r="K307" s="156"/>
      <c r="L307" s="156"/>
      <c r="M307" s="156"/>
      <c r="N307" s="156"/>
      <c r="O307" s="156"/>
      <c r="P307" s="156"/>
      <c r="Q307" s="153"/>
      <c r="R307" s="153"/>
      <c r="S307" s="156"/>
      <c r="T307" s="153"/>
      <c r="U307" s="153"/>
      <c r="V307" s="153"/>
      <c r="W307" s="153"/>
      <c r="X307" s="153"/>
      <c r="Y307" s="153"/>
      <c r="Z307" s="153"/>
    </row>
    <row r="308" spans="1:26" ht="24.95" customHeight="1" x14ac:dyDescent="0.25">
      <c r="A308" s="171"/>
      <c r="B308" s="168" t="s">
        <v>602</v>
      </c>
      <c r="C308" s="172" t="s">
        <v>603</v>
      </c>
      <c r="D308" s="168" t="s">
        <v>604</v>
      </c>
      <c r="E308" s="168" t="s">
        <v>128</v>
      </c>
      <c r="F308" s="169">
        <v>11.899999999999999</v>
      </c>
      <c r="G308" s="170"/>
      <c r="H308" s="170"/>
      <c r="I308" s="170">
        <f>ROUND(F308*(G308+H308),2)</f>
        <v>0</v>
      </c>
      <c r="J308" s="168">
        <f>ROUND(F308*(N308),2)</f>
        <v>50.1</v>
      </c>
      <c r="K308" s="1">
        <f>ROUND(F308*(O308),2)</f>
        <v>0</v>
      </c>
      <c r="L308" s="1">
        <f>ROUND(F308*(G308+H308),2)</f>
        <v>0</v>
      </c>
      <c r="M308" s="1"/>
      <c r="N308" s="1">
        <v>4.21</v>
      </c>
      <c r="O308" s="1"/>
      <c r="P308" s="167">
        <f>ROUND(F308*(R308),3)</f>
        <v>4.0000000000000001E-3</v>
      </c>
      <c r="Q308" s="173"/>
      <c r="R308" s="173">
        <v>3.4000000000000002E-4</v>
      </c>
      <c r="S308" s="167">
        <f>ROUND(F308*(X308),3)</f>
        <v>0</v>
      </c>
      <c r="X308">
        <v>0</v>
      </c>
      <c r="Z308">
        <v>0</v>
      </c>
    </row>
    <row r="309" spans="1:26" ht="24.95" customHeight="1" x14ac:dyDescent="0.25">
      <c r="A309" s="171"/>
      <c r="B309" s="168" t="s">
        <v>602</v>
      </c>
      <c r="C309" s="172" t="s">
        <v>605</v>
      </c>
      <c r="D309" s="168" t="s">
        <v>1033</v>
      </c>
      <c r="E309" s="168" t="s">
        <v>128</v>
      </c>
      <c r="F309" s="169">
        <v>65</v>
      </c>
      <c r="G309" s="170"/>
      <c r="H309" s="170"/>
      <c r="I309" s="170">
        <f>ROUND(F309*(G309+H309),2)</f>
        <v>0</v>
      </c>
      <c r="J309" s="168">
        <f>ROUND(F309*(N309),2)</f>
        <v>167.05</v>
      </c>
      <c r="K309" s="1">
        <f>ROUND(F309*(O309),2)</f>
        <v>0</v>
      </c>
      <c r="L309" s="1">
        <f>ROUND(F309*(G309+H309),2)</f>
        <v>0</v>
      </c>
      <c r="M309" s="1"/>
      <c r="N309" s="1">
        <v>2.57</v>
      </c>
      <c r="O309" s="1"/>
      <c r="P309" s="167">
        <f>ROUND(F309*(R309),3)</f>
        <v>3.5000000000000003E-2</v>
      </c>
      <c r="Q309" s="173"/>
      <c r="R309" s="173">
        <v>5.4000000000000001E-4</v>
      </c>
      <c r="S309" s="167">
        <f>ROUND(F309*(X309),3)</f>
        <v>0</v>
      </c>
      <c r="X309">
        <v>0</v>
      </c>
      <c r="Z309">
        <v>0</v>
      </c>
    </row>
    <row r="310" spans="1:26" ht="24.95" customHeight="1" x14ac:dyDescent="0.25">
      <c r="A310" s="171"/>
      <c r="B310" s="168" t="s">
        <v>602</v>
      </c>
      <c r="C310" s="172" t="s">
        <v>606</v>
      </c>
      <c r="D310" s="168" t="s">
        <v>1034</v>
      </c>
      <c r="E310" s="168" t="s">
        <v>128</v>
      </c>
      <c r="F310" s="169">
        <v>171.30849999999998</v>
      </c>
      <c r="G310" s="170"/>
      <c r="H310" s="170"/>
      <c r="I310" s="170">
        <f>ROUND(F310*(G310+H310),2)</f>
        <v>0</v>
      </c>
      <c r="J310" s="168">
        <f>ROUND(F310*(N310),2)</f>
        <v>373.45</v>
      </c>
      <c r="K310" s="1">
        <f>ROUND(F310*(O310),2)</f>
        <v>0</v>
      </c>
      <c r="L310" s="1">
        <f>ROUND(F310*(G310+H310),2)</f>
        <v>0</v>
      </c>
      <c r="M310" s="1"/>
      <c r="N310" s="1">
        <v>2.1800000000000002</v>
      </c>
      <c r="O310" s="1"/>
      <c r="P310" s="167">
        <f>ROUND(F310*(R310),3)</f>
        <v>6.9000000000000006E-2</v>
      </c>
      <c r="Q310" s="173"/>
      <c r="R310" s="173">
        <v>4.0000000000000002E-4</v>
      </c>
      <c r="S310" s="167">
        <f>ROUND(F310*(X310),3)</f>
        <v>0</v>
      </c>
      <c r="X310">
        <v>0</v>
      </c>
      <c r="Z310">
        <v>0</v>
      </c>
    </row>
    <row r="311" spans="1:26" ht="24.95" customHeight="1" x14ac:dyDescent="0.25">
      <c r="A311" s="171"/>
      <c r="B311" s="168" t="s">
        <v>602</v>
      </c>
      <c r="C311" s="172" t="s">
        <v>607</v>
      </c>
      <c r="D311" s="168" t="s">
        <v>1035</v>
      </c>
      <c r="E311" s="168" t="s">
        <v>128</v>
      </c>
      <c r="F311" s="169">
        <v>194.2888243250905</v>
      </c>
      <c r="G311" s="170"/>
      <c r="H311" s="170"/>
      <c r="I311" s="170">
        <f>ROUND(F311*(G311+H311),2)</f>
        <v>0</v>
      </c>
      <c r="J311" s="168">
        <f>ROUND(F311*(N311),2)</f>
        <v>386.63</v>
      </c>
      <c r="K311" s="1">
        <f>ROUND(F311*(O311),2)</f>
        <v>0</v>
      </c>
      <c r="L311" s="1">
        <f>ROUND(F311*(G311+H311),2)</f>
        <v>0</v>
      </c>
      <c r="M311" s="1"/>
      <c r="N311" s="1">
        <v>1.99</v>
      </c>
      <c r="O311" s="1"/>
      <c r="P311" s="167">
        <f>ROUND(F311*(R311),3)</f>
        <v>0.105</v>
      </c>
      <c r="Q311" s="173"/>
      <c r="R311" s="173">
        <v>5.4000000000000001E-4</v>
      </c>
      <c r="S311" s="167">
        <f>ROUND(F311*(X311),3)</f>
        <v>0</v>
      </c>
      <c r="X311">
        <v>0</v>
      </c>
      <c r="Z311">
        <v>0</v>
      </c>
    </row>
    <row r="312" spans="1:26" ht="24.95" customHeight="1" x14ac:dyDescent="0.25">
      <c r="A312" s="171"/>
      <c r="B312" s="168" t="s">
        <v>602</v>
      </c>
      <c r="C312" s="172" t="s">
        <v>608</v>
      </c>
      <c r="D312" s="168" t="s">
        <v>1036</v>
      </c>
      <c r="E312" s="168" t="s">
        <v>128</v>
      </c>
      <c r="F312" s="169">
        <v>316.23500000000001</v>
      </c>
      <c r="G312" s="170"/>
      <c r="H312" s="170"/>
      <c r="I312" s="170">
        <f>ROUND(F312*(G312+H312),2)</f>
        <v>0</v>
      </c>
      <c r="J312" s="168">
        <f>ROUND(F312*(N312),2)</f>
        <v>505.98</v>
      </c>
      <c r="K312" s="1">
        <f>ROUND(F312*(O312),2)</f>
        <v>0</v>
      </c>
      <c r="L312" s="1">
        <f>ROUND(F312*(G312+H312),2)</f>
        <v>0</v>
      </c>
      <c r="M312" s="1"/>
      <c r="N312" s="1">
        <v>1.6</v>
      </c>
      <c r="O312" s="1"/>
      <c r="P312" s="167">
        <f>ROUND(F312*(R312),3)</f>
        <v>0.253</v>
      </c>
      <c r="Q312" s="173"/>
      <c r="R312" s="173">
        <v>8.0000000000000004E-4</v>
      </c>
      <c r="S312" s="167">
        <f>ROUND(F312*(X312),3)</f>
        <v>0</v>
      </c>
      <c r="X312">
        <v>0</v>
      </c>
      <c r="Z312">
        <v>0</v>
      </c>
    </row>
    <row r="313" spans="1:26" x14ac:dyDescent="0.25">
      <c r="A313" s="156"/>
      <c r="B313" s="156"/>
      <c r="C313" s="156"/>
      <c r="D313" s="156" t="s">
        <v>87</v>
      </c>
      <c r="E313" s="156"/>
      <c r="F313" s="167"/>
      <c r="G313" s="159">
        <f>ROUND((SUM(L307:L312))/1,2)</f>
        <v>0</v>
      </c>
      <c r="H313" s="159">
        <f>ROUND((SUM(M307:M312))/1,2)</f>
        <v>0</v>
      </c>
      <c r="I313" s="159">
        <f>ROUND((SUM(I307:I312))/1,2)</f>
        <v>0</v>
      </c>
      <c r="J313" s="156"/>
      <c r="K313" s="156"/>
      <c r="L313" s="156">
        <f>ROUND((SUM(L307:L312))/1,2)</f>
        <v>0</v>
      </c>
      <c r="M313" s="156">
        <f>ROUND((SUM(M307:M312))/1,2)</f>
        <v>0</v>
      </c>
      <c r="N313" s="156"/>
      <c r="O313" s="156"/>
      <c r="P313" s="174">
        <f>ROUND((SUM(P307:P312))/1,2)</f>
        <v>0.47</v>
      </c>
      <c r="Q313" s="153"/>
      <c r="R313" s="153"/>
      <c r="S313" s="174">
        <f>ROUND((SUM(S307:S312))/1,2)</f>
        <v>0</v>
      </c>
      <c r="T313" s="153"/>
      <c r="U313" s="153"/>
      <c r="V313" s="153"/>
      <c r="W313" s="153"/>
      <c r="X313" s="153"/>
      <c r="Y313" s="153"/>
      <c r="Z313" s="153"/>
    </row>
    <row r="314" spans="1:26" x14ac:dyDescent="0.25">
      <c r="A314" s="1"/>
      <c r="B314" s="1"/>
      <c r="C314" s="1"/>
      <c r="D314" s="1"/>
      <c r="E314" s="1"/>
      <c r="F314" s="163"/>
      <c r="G314" s="149"/>
      <c r="H314" s="149"/>
      <c r="I314" s="149"/>
      <c r="J314" s="1"/>
      <c r="K314" s="1"/>
      <c r="L314" s="1"/>
      <c r="M314" s="1"/>
      <c r="N314" s="1"/>
      <c r="O314" s="1"/>
      <c r="P314" s="1"/>
      <c r="S314" s="1"/>
    </row>
    <row r="315" spans="1:26" x14ac:dyDescent="0.25">
      <c r="A315" s="156"/>
      <c r="B315" s="156"/>
      <c r="C315" s="156"/>
      <c r="D315" s="2" t="s">
        <v>75</v>
      </c>
      <c r="E315" s="156"/>
      <c r="F315" s="167"/>
      <c r="G315" s="159">
        <f>ROUND((SUM(L137:L314))/2,2)</f>
        <v>0</v>
      </c>
      <c r="H315" s="159">
        <f>ROUND((SUM(M137:M314))/2,2)</f>
        <v>0</v>
      </c>
      <c r="I315" s="159">
        <f>ROUND((SUM(I137:I314))/2,2)</f>
        <v>0</v>
      </c>
      <c r="J315" s="157"/>
      <c r="K315" s="156"/>
      <c r="L315" s="157">
        <f>ROUND((SUM(L137:L314))/2,2)</f>
        <v>0</v>
      </c>
      <c r="M315" s="157">
        <f>ROUND((SUM(M137:M314))/2,2)</f>
        <v>0</v>
      </c>
      <c r="N315" s="156"/>
      <c r="O315" s="156"/>
      <c r="P315" s="174">
        <f>ROUND((SUM(P137:P314))/2,2)</f>
        <v>47.56</v>
      </c>
      <c r="S315" s="174">
        <f>ROUND((SUM(S137:S314))/2,2)</f>
        <v>2.12</v>
      </c>
    </row>
    <row r="316" spans="1:26" x14ac:dyDescent="0.25">
      <c r="A316" s="1"/>
      <c r="B316" s="1"/>
      <c r="C316" s="1"/>
      <c r="D316" s="1"/>
      <c r="E316" s="1"/>
      <c r="F316" s="163"/>
      <c r="G316" s="149"/>
      <c r="H316" s="149"/>
      <c r="I316" s="149"/>
      <c r="J316" s="1"/>
      <c r="K316" s="1"/>
      <c r="L316" s="1"/>
      <c r="M316" s="1"/>
      <c r="N316" s="1"/>
      <c r="O316" s="1"/>
      <c r="P316" s="1"/>
      <c r="S316" s="1"/>
    </row>
    <row r="317" spans="1:26" x14ac:dyDescent="0.25">
      <c r="A317" s="156"/>
      <c r="B317" s="156"/>
      <c r="C317" s="156"/>
      <c r="D317" s="2" t="s">
        <v>88</v>
      </c>
      <c r="E317" s="156"/>
      <c r="F317" s="167"/>
      <c r="G317" s="157"/>
      <c r="H317" s="157"/>
      <c r="I317" s="157"/>
      <c r="J317" s="156"/>
      <c r="K317" s="156"/>
      <c r="L317" s="156"/>
      <c r="M317" s="156"/>
      <c r="N317" s="156"/>
      <c r="O317" s="156"/>
      <c r="P317" s="156"/>
      <c r="Q317" s="153"/>
      <c r="R317" s="153"/>
      <c r="S317" s="156"/>
      <c r="T317" s="153"/>
      <c r="U317" s="153"/>
      <c r="V317" s="153"/>
      <c r="W317" s="153"/>
      <c r="X317" s="153"/>
      <c r="Y317" s="153"/>
      <c r="Z317" s="153"/>
    </row>
    <row r="318" spans="1:26" x14ac:dyDescent="0.25">
      <c r="A318" s="156"/>
      <c r="B318" s="156"/>
      <c r="C318" s="156"/>
      <c r="D318" s="156" t="s">
        <v>89</v>
      </c>
      <c r="E318" s="156"/>
      <c r="F318" s="167"/>
      <c r="G318" s="157"/>
      <c r="H318" s="157"/>
      <c r="I318" s="157"/>
      <c r="J318" s="156"/>
      <c r="K318" s="156"/>
      <c r="L318" s="156"/>
      <c r="M318" s="156"/>
      <c r="N318" s="156"/>
      <c r="O318" s="156"/>
      <c r="P318" s="156"/>
      <c r="Q318" s="153"/>
      <c r="R318" s="153"/>
      <c r="S318" s="156"/>
      <c r="T318" s="153"/>
      <c r="U318" s="153"/>
      <c r="V318" s="153"/>
      <c r="W318" s="153"/>
      <c r="X318" s="153"/>
      <c r="Y318" s="153"/>
      <c r="Z318" s="153"/>
    </row>
    <row r="319" spans="1:26" ht="24.95" customHeight="1" x14ac:dyDescent="0.25">
      <c r="A319" s="171"/>
      <c r="B319" s="168" t="s">
        <v>609</v>
      </c>
      <c r="C319" s="172" t="s">
        <v>610</v>
      </c>
      <c r="D319" s="168" t="s">
        <v>611</v>
      </c>
      <c r="E319" s="168" t="s">
        <v>510</v>
      </c>
      <c r="F319" s="169">
        <v>4321.0190400000001</v>
      </c>
      <c r="G319" s="170"/>
      <c r="H319" s="170"/>
      <c r="I319" s="170">
        <f>ROUND(F319*(G319+H319),2)</f>
        <v>0</v>
      </c>
      <c r="J319" s="168">
        <f>ROUND(F319*(N319),2)</f>
        <v>2246.9299999999998</v>
      </c>
      <c r="K319" s="1">
        <f>ROUND(F319*(O319),2)</f>
        <v>0</v>
      </c>
      <c r="L319" s="1">
        <f>ROUND(F319*(G319+H319),2)</f>
        <v>0</v>
      </c>
      <c r="M319" s="1"/>
      <c r="N319" s="1">
        <v>0.52</v>
      </c>
      <c r="O319" s="1"/>
      <c r="P319" s="167">
        <f>ROUND(F319*(R319),3)</f>
        <v>0</v>
      </c>
      <c r="Q319" s="173"/>
      <c r="R319" s="173">
        <v>0</v>
      </c>
      <c r="S319" s="167">
        <f>ROUND(F319*(X319),3)</f>
        <v>0</v>
      </c>
      <c r="X319">
        <v>0</v>
      </c>
      <c r="Z319">
        <v>0</v>
      </c>
    </row>
    <row r="320" spans="1:26" ht="24.95" customHeight="1" x14ac:dyDescent="0.25">
      <c r="A320" s="171"/>
      <c r="B320" s="168" t="s">
        <v>609</v>
      </c>
      <c r="C320" s="172" t="s">
        <v>612</v>
      </c>
      <c r="D320" s="168" t="s">
        <v>613</v>
      </c>
      <c r="E320" s="168" t="s">
        <v>138</v>
      </c>
      <c r="F320" s="169">
        <v>5</v>
      </c>
      <c r="G320" s="170"/>
      <c r="H320" s="170"/>
      <c r="I320" s="170">
        <f>ROUND(F320*(G320+H320),2)</f>
        <v>0</v>
      </c>
      <c r="J320" s="168">
        <f>ROUND(F320*(N320),2)</f>
        <v>6974.25</v>
      </c>
      <c r="K320" s="1">
        <f>ROUND(F320*(O320),2)</f>
        <v>0</v>
      </c>
      <c r="L320" s="1">
        <f>ROUND(F320*(G320+H320),2)</f>
        <v>0</v>
      </c>
      <c r="M320" s="1"/>
      <c r="N320" s="1">
        <v>1394.85</v>
      </c>
      <c r="O320" s="1"/>
      <c r="P320" s="167">
        <f>ROUND(F320*(R320),3)</f>
        <v>0</v>
      </c>
      <c r="Q320" s="173"/>
      <c r="R320" s="173">
        <v>0</v>
      </c>
      <c r="S320" s="167">
        <f>ROUND(F320*(X320),3)</f>
        <v>0</v>
      </c>
      <c r="X320">
        <v>0</v>
      </c>
      <c r="Z320">
        <v>0</v>
      </c>
    </row>
    <row r="321" spans="1:26" ht="24.95" customHeight="1" x14ac:dyDescent="0.25">
      <c r="A321" s="171"/>
      <c r="B321" s="168" t="s">
        <v>609</v>
      </c>
      <c r="C321" s="172" t="s">
        <v>614</v>
      </c>
      <c r="D321" s="168" t="s">
        <v>615</v>
      </c>
      <c r="E321" s="168" t="s">
        <v>138</v>
      </c>
      <c r="F321" s="169">
        <v>5</v>
      </c>
      <c r="G321" s="170"/>
      <c r="H321" s="170"/>
      <c r="I321" s="170">
        <f>ROUND(F321*(G321+H321),2)</f>
        <v>0</v>
      </c>
      <c r="J321" s="168">
        <f>ROUND(F321*(N321),2)</f>
        <v>7701</v>
      </c>
      <c r="K321" s="1">
        <f>ROUND(F321*(O321),2)</f>
        <v>0</v>
      </c>
      <c r="L321" s="1">
        <f>ROUND(F321*(G321+H321),2)</f>
        <v>0</v>
      </c>
      <c r="M321" s="1"/>
      <c r="N321" s="1">
        <v>1540.2</v>
      </c>
      <c r="O321" s="1"/>
      <c r="P321" s="167">
        <f>ROUND(F321*(R321),3)</f>
        <v>0</v>
      </c>
      <c r="Q321" s="173"/>
      <c r="R321" s="173">
        <v>0</v>
      </c>
      <c r="S321" s="167">
        <f>ROUND(F321*(X321),3)</f>
        <v>0</v>
      </c>
      <c r="X321">
        <v>0</v>
      </c>
      <c r="Z321">
        <v>0</v>
      </c>
    </row>
    <row r="322" spans="1:26" ht="24.95" customHeight="1" x14ac:dyDescent="0.25">
      <c r="A322" s="171"/>
      <c r="B322" s="168" t="s">
        <v>239</v>
      </c>
      <c r="C322" s="172" t="s">
        <v>533</v>
      </c>
      <c r="D322" s="168" t="s">
        <v>616</v>
      </c>
      <c r="E322" s="168" t="s">
        <v>510</v>
      </c>
      <c r="F322" s="169">
        <v>4321.0190000000002</v>
      </c>
      <c r="G322" s="170"/>
      <c r="H322" s="170"/>
      <c r="I322" s="170">
        <f>ROUND(F322*(G322+H322),2)</f>
        <v>0</v>
      </c>
      <c r="J322" s="168">
        <f>ROUND(F322*(N322),2)</f>
        <v>14864.31</v>
      </c>
      <c r="K322" s="1">
        <f>ROUND(F322*(O322),2)</f>
        <v>0</v>
      </c>
      <c r="L322" s="1"/>
      <c r="M322" s="1">
        <f>ROUND(F322*(G322+H322),2)</f>
        <v>0</v>
      </c>
      <c r="N322" s="1">
        <v>3.44</v>
      </c>
      <c r="O322" s="1"/>
      <c r="P322" s="167">
        <f>ROUND(F322*(R322),3)</f>
        <v>4.3209999999999997</v>
      </c>
      <c r="Q322" s="173"/>
      <c r="R322" s="173">
        <v>1E-3</v>
      </c>
      <c r="S322" s="167">
        <f>ROUND(F322*(X322),3)</f>
        <v>0</v>
      </c>
      <c r="X322">
        <v>0</v>
      </c>
      <c r="Z322">
        <v>0</v>
      </c>
    </row>
    <row r="323" spans="1:26" x14ac:dyDescent="0.25">
      <c r="A323" s="156"/>
      <c r="B323" s="156"/>
      <c r="C323" s="156"/>
      <c r="D323" s="156" t="s">
        <v>89</v>
      </c>
      <c r="E323" s="156"/>
      <c r="F323" s="167"/>
      <c r="G323" s="159">
        <f>ROUND((SUM(L318:L322))/1,2)</f>
        <v>0</v>
      </c>
      <c r="H323" s="159">
        <f>ROUND((SUM(M318:M322))/1,2)</f>
        <v>0</v>
      </c>
      <c r="I323" s="159">
        <f>ROUND((SUM(I318:I322))/1,2)</f>
        <v>0</v>
      </c>
      <c r="J323" s="156"/>
      <c r="K323" s="156"/>
      <c r="L323" s="156">
        <f>ROUND((SUM(L318:L322))/1,2)</f>
        <v>0</v>
      </c>
      <c r="M323" s="156">
        <f>ROUND((SUM(M318:M322))/1,2)</f>
        <v>0</v>
      </c>
      <c r="N323" s="156"/>
      <c r="O323" s="156"/>
      <c r="P323" s="174">
        <f>ROUND((SUM(P318:P322))/1,2)</f>
        <v>4.32</v>
      </c>
      <c r="S323" s="167">
        <f>ROUND((SUM(S318:S322))/1,2)</f>
        <v>0</v>
      </c>
    </row>
    <row r="324" spans="1:26" x14ac:dyDescent="0.25">
      <c r="A324" s="1"/>
      <c r="B324" s="1"/>
      <c r="C324" s="1"/>
      <c r="D324" s="1"/>
      <c r="E324" s="1"/>
      <c r="F324" s="163"/>
      <c r="G324" s="149"/>
      <c r="H324" s="149"/>
      <c r="I324" s="149"/>
      <c r="J324" s="1"/>
      <c r="K324" s="1"/>
      <c r="L324" s="1"/>
      <c r="M324" s="1"/>
      <c r="N324" s="1"/>
      <c r="O324" s="1"/>
      <c r="P324" s="1"/>
      <c r="S324" s="1"/>
    </row>
    <row r="325" spans="1:26" x14ac:dyDescent="0.25">
      <c r="A325" s="156"/>
      <c r="B325" s="156"/>
      <c r="C325" s="156"/>
      <c r="D325" s="2" t="s">
        <v>88</v>
      </c>
      <c r="E325" s="156"/>
      <c r="F325" s="167"/>
      <c r="G325" s="159">
        <f>ROUND((SUM(L317:L324))/2,2)</f>
        <v>0</v>
      </c>
      <c r="H325" s="159">
        <f>ROUND((SUM(M317:M324))/2,2)</f>
        <v>0</v>
      </c>
      <c r="I325" s="159">
        <f>ROUND((SUM(I317:I324))/2,2)</f>
        <v>0</v>
      </c>
      <c r="J325" s="156"/>
      <c r="K325" s="156"/>
      <c r="L325" s="156">
        <f>ROUND((SUM(L317:L324))/2,2)</f>
        <v>0</v>
      </c>
      <c r="M325" s="156">
        <f>ROUND((SUM(M317:M324))/2,2)</f>
        <v>0</v>
      </c>
      <c r="N325" s="156"/>
      <c r="O325" s="156"/>
      <c r="P325" s="174">
        <f>ROUND((SUM(P317:P324))/2,2)</f>
        <v>4.32</v>
      </c>
      <c r="S325" s="174">
        <f>ROUND((SUM(S317:S324))/2,2)</f>
        <v>0</v>
      </c>
    </row>
    <row r="326" spans="1:26" x14ac:dyDescent="0.25">
      <c r="A326" s="175"/>
      <c r="B326" s="175" t="s">
        <v>12</v>
      </c>
      <c r="C326" s="175"/>
      <c r="D326" s="175"/>
      <c r="E326" s="175"/>
      <c r="F326" s="176" t="s">
        <v>90</v>
      </c>
      <c r="G326" s="177">
        <f>ROUND((SUM(L9:L325))/3,2)</f>
        <v>0</v>
      </c>
      <c r="H326" s="177">
        <f>ROUND((SUM(M9:M325))/3,2)</f>
        <v>0</v>
      </c>
      <c r="I326" s="177">
        <f>ROUND((SUM(I9:I325))/3,2)</f>
        <v>0</v>
      </c>
      <c r="J326" s="175"/>
      <c r="K326" s="175">
        <f>ROUND((SUM(K9:K325)),2)</f>
        <v>0</v>
      </c>
      <c r="L326" s="175">
        <f>ROUND((SUM(L9:L325))/3,2)</f>
        <v>0</v>
      </c>
      <c r="M326" s="175">
        <f>ROUND((SUM(M9:M325))/3,2)</f>
        <v>0</v>
      </c>
      <c r="N326" s="175"/>
      <c r="O326" s="175"/>
      <c r="P326" s="192">
        <f>ROUND((SUM(P9:P325))/3,2)</f>
        <v>111.22</v>
      </c>
      <c r="Q326" s="153"/>
      <c r="R326" s="153"/>
      <c r="S326" s="192">
        <f>ROUND((SUM(S9:S325))/3,2)</f>
        <v>110.75</v>
      </c>
      <c r="Z326">
        <f>(SUM(Z9:Z325))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Nadstavba MŠ Zámutov č. 301 - rozšírenie kapacít / SO-01 ASR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617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/>
      <c r="E16" s="97"/>
      <c r="F16" s="106"/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>
        <f>'Rekap 11299'!B14</f>
        <v>0</v>
      </c>
      <c r="E17" s="76">
        <f>'Rekap 11299'!C14</f>
        <v>0</v>
      </c>
      <c r="F17" s="81">
        <f>'Rekap 11299'!D14</f>
        <v>0</v>
      </c>
      <c r="G17" s="61">
        <v>7</v>
      </c>
      <c r="H17" s="116" t="s">
        <v>37</v>
      </c>
      <c r="I17" s="129"/>
      <c r="J17" s="127">
        <f>'SO 11299'!Z49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11299'!K9:'SO 11299'!K48)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11299'!K9:'SO 11299'!K48)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617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 x14ac:dyDescent="0.25">
      <c r="A10" s="154" t="s">
        <v>75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618</v>
      </c>
      <c r="B11" s="157">
        <f>'SO 11299'!L18</f>
        <v>0</v>
      </c>
      <c r="C11" s="157">
        <f>'SO 11299'!M18</f>
        <v>0</v>
      </c>
      <c r="D11" s="157">
        <f>'SO 11299'!I18</f>
        <v>0</v>
      </c>
      <c r="E11" s="158">
        <f>'SO 11299'!P18</f>
        <v>0.06</v>
      </c>
      <c r="F11" s="158">
        <f>'SO 11299'!S18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619</v>
      </c>
      <c r="B12" s="157">
        <f>'SO 11299'!L32</f>
        <v>0</v>
      </c>
      <c r="C12" s="157">
        <f>'SO 11299'!M32</f>
        <v>0</v>
      </c>
      <c r="D12" s="157">
        <f>'SO 11299'!I32</f>
        <v>0</v>
      </c>
      <c r="E12" s="158">
        <f>'SO 11299'!P32</f>
        <v>0.06</v>
      </c>
      <c r="F12" s="158">
        <f>'SO 11299'!S32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620</v>
      </c>
      <c r="B13" s="157">
        <f>'SO 11299'!L46</f>
        <v>0</v>
      </c>
      <c r="C13" s="157">
        <f>'SO 11299'!M46</f>
        <v>0</v>
      </c>
      <c r="D13" s="157">
        <f>'SO 11299'!I46</f>
        <v>0</v>
      </c>
      <c r="E13" s="158">
        <f>'SO 11299'!P46</f>
        <v>0.48</v>
      </c>
      <c r="F13" s="158">
        <f>'SO 11299'!S46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75</v>
      </c>
      <c r="B14" s="159">
        <f>'SO 11299'!L48</f>
        <v>0</v>
      </c>
      <c r="C14" s="159">
        <f>'SO 11299'!M48</f>
        <v>0</v>
      </c>
      <c r="D14" s="159">
        <f>'SO 11299'!I48</f>
        <v>0</v>
      </c>
      <c r="E14" s="160">
        <f>'SO 11299'!P48</f>
        <v>0.6</v>
      </c>
      <c r="F14" s="160">
        <f>'SO 11299'!S48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90</v>
      </c>
      <c r="B16" s="159">
        <f>'SO 11299'!L49</f>
        <v>0</v>
      </c>
      <c r="C16" s="159">
        <f>'SO 11299'!M49</f>
        <v>0</v>
      </c>
      <c r="D16" s="159">
        <f>'SO 11299'!I49</f>
        <v>0</v>
      </c>
      <c r="E16" s="160">
        <f>'SO 11299'!P49</f>
        <v>0.6</v>
      </c>
      <c r="F16" s="160">
        <f>'SO 11299'!S49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pane ySplit="8" topLeftCell="A36" activePane="bottomLeft" state="frozen"/>
      <selection pane="bottomLeft" activeCell="G35" sqref="G35:H45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617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91</v>
      </c>
      <c r="B8" s="164" t="s">
        <v>92</v>
      </c>
      <c r="C8" s="164" t="s">
        <v>93</v>
      </c>
      <c r="D8" s="164" t="s">
        <v>94</v>
      </c>
      <c r="E8" s="164" t="s">
        <v>95</v>
      </c>
      <c r="F8" s="164" t="s">
        <v>96</v>
      </c>
      <c r="G8" s="164" t="s">
        <v>55</v>
      </c>
      <c r="H8" s="164" t="s">
        <v>56</v>
      </c>
      <c r="I8" s="164" t="s">
        <v>97</v>
      </c>
      <c r="J8" s="164"/>
      <c r="K8" s="164"/>
      <c r="L8" s="164"/>
      <c r="M8" s="164"/>
      <c r="N8" s="164"/>
      <c r="O8" s="164"/>
      <c r="P8" s="164" t="s">
        <v>98</v>
      </c>
      <c r="Q8" s="161"/>
      <c r="R8" s="161"/>
      <c r="S8" s="164" t="s">
        <v>99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75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618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621</v>
      </c>
      <c r="C11" s="172" t="s">
        <v>622</v>
      </c>
      <c r="D11" s="168" t="s">
        <v>1037</v>
      </c>
      <c r="E11" s="168" t="s">
        <v>145</v>
      </c>
      <c r="F11" s="169">
        <v>17</v>
      </c>
      <c r="G11" s="170"/>
      <c r="H11" s="170"/>
      <c r="I11" s="170">
        <f t="shared" ref="I11:I17" si="0">ROUND(F11*(G11+H11),2)</f>
        <v>0</v>
      </c>
      <c r="J11" s="168">
        <f t="shared" ref="J11:J17" si="1">ROUND(F11*(N11),2)</f>
        <v>180.03</v>
      </c>
      <c r="K11" s="1">
        <f t="shared" ref="K11:K17" si="2">ROUND(F11*(O11),2)</f>
        <v>0</v>
      </c>
      <c r="L11" s="1">
        <f t="shared" ref="L11:L17" si="3">ROUND(F11*(G11+H11),2)</f>
        <v>0</v>
      </c>
      <c r="M11" s="1"/>
      <c r="N11" s="1">
        <v>10.59</v>
      </c>
      <c r="O11" s="1"/>
      <c r="P11" s="167">
        <f t="shared" ref="P11:P17" si="4">ROUND(F11*(R11),3)</f>
        <v>4.0000000000000001E-3</v>
      </c>
      <c r="Q11" s="173"/>
      <c r="R11" s="173">
        <v>2.4000000000000001E-4</v>
      </c>
      <c r="S11" s="167">
        <f t="shared" ref="S11:S17" si="5">ROUND(F11*(X11),3)</f>
        <v>0</v>
      </c>
      <c r="X11">
        <v>0</v>
      </c>
      <c r="Z11">
        <v>0</v>
      </c>
    </row>
    <row r="12" spans="1:26" ht="24.95" customHeight="1" x14ac:dyDescent="0.25">
      <c r="A12" s="171"/>
      <c r="B12" s="168" t="s">
        <v>621</v>
      </c>
      <c r="C12" s="172" t="s">
        <v>623</v>
      </c>
      <c r="D12" s="168" t="s">
        <v>1038</v>
      </c>
      <c r="E12" s="168" t="s">
        <v>145</v>
      </c>
      <c r="F12" s="169">
        <v>14</v>
      </c>
      <c r="G12" s="170"/>
      <c r="H12" s="170"/>
      <c r="I12" s="170">
        <f t="shared" si="0"/>
        <v>0</v>
      </c>
      <c r="J12" s="168">
        <f t="shared" si="1"/>
        <v>179.34</v>
      </c>
      <c r="K12" s="1">
        <f t="shared" si="2"/>
        <v>0</v>
      </c>
      <c r="L12" s="1">
        <f t="shared" si="3"/>
        <v>0</v>
      </c>
      <c r="M12" s="1"/>
      <c r="N12" s="1">
        <v>12.81</v>
      </c>
      <c r="O12" s="1"/>
      <c r="P12" s="167">
        <f t="shared" si="4"/>
        <v>5.0000000000000001E-3</v>
      </c>
      <c r="Q12" s="173"/>
      <c r="R12" s="173">
        <v>3.3E-4</v>
      </c>
      <c r="S12" s="167">
        <f t="shared" si="5"/>
        <v>0</v>
      </c>
      <c r="X12">
        <v>0</v>
      </c>
      <c r="Z12">
        <v>0</v>
      </c>
    </row>
    <row r="13" spans="1:26" ht="24.95" customHeight="1" x14ac:dyDescent="0.25">
      <c r="A13" s="171"/>
      <c r="B13" s="168" t="s">
        <v>621</v>
      </c>
      <c r="C13" s="172" t="s">
        <v>624</v>
      </c>
      <c r="D13" s="168" t="s">
        <v>1039</v>
      </c>
      <c r="E13" s="168" t="s">
        <v>145</v>
      </c>
      <c r="F13" s="169">
        <v>68</v>
      </c>
      <c r="G13" s="170"/>
      <c r="H13" s="170"/>
      <c r="I13" s="170">
        <f t="shared" si="0"/>
        <v>0</v>
      </c>
      <c r="J13" s="168">
        <f t="shared" si="1"/>
        <v>1211.08</v>
      </c>
      <c r="K13" s="1">
        <f t="shared" si="2"/>
        <v>0</v>
      </c>
      <c r="L13" s="1">
        <f t="shared" si="3"/>
        <v>0</v>
      </c>
      <c r="M13" s="1"/>
      <c r="N13" s="1">
        <v>17.809999999999999</v>
      </c>
      <c r="O13" s="1"/>
      <c r="P13" s="167">
        <f t="shared" si="4"/>
        <v>3.5999999999999997E-2</v>
      </c>
      <c r="Q13" s="173"/>
      <c r="R13" s="173">
        <v>5.2999999999999998E-4</v>
      </c>
      <c r="S13" s="167">
        <f t="shared" si="5"/>
        <v>0</v>
      </c>
      <c r="X13">
        <v>0</v>
      </c>
      <c r="Z13">
        <v>0</v>
      </c>
    </row>
    <row r="14" spans="1:26" ht="24.95" customHeight="1" x14ac:dyDescent="0.25">
      <c r="A14" s="171"/>
      <c r="B14" s="168" t="s">
        <v>621</v>
      </c>
      <c r="C14" s="172" t="s">
        <v>625</v>
      </c>
      <c r="D14" s="168" t="s">
        <v>1040</v>
      </c>
      <c r="E14" s="168" t="s">
        <v>145</v>
      </c>
      <c r="F14" s="169">
        <v>20</v>
      </c>
      <c r="G14" s="170"/>
      <c r="H14" s="170"/>
      <c r="I14" s="170">
        <f t="shared" si="0"/>
        <v>0</v>
      </c>
      <c r="J14" s="168">
        <f t="shared" si="1"/>
        <v>463.2</v>
      </c>
      <c r="K14" s="1">
        <f t="shared" si="2"/>
        <v>0</v>
      </c>
      <c r="L14" s="1">
        <f t="shared" si="3"/>
        <v>0</v>
      </c>
      <c r="M14" s="1"/>
      <c r="N14" s="1">
        <v>23.16</v>
      </c>
      <c r="O14" s="1"/>
      <c r="P14" s="167">
        <f t="shared" si="4"/>
        <v>1.6E-2</v>
      </c>
      <c r="Q14" s="173"/>
      <c r="R14" s="173">
        <v>8.1530000000000003E-4</v>
      </c>
      <c r="S14" s="167">
        <f t="shared" si="5"/>
        <v>0</v>
      </c>
      <c r="X14">
        <v>0</v>
      </c>
      <c r="Z14">
        <v>0</v>
      </c>
    </row>
    <row r="15" spans="1:26" ht="24.95" customHeight="1" x14ac:dyDescent="0.25">
      <c r="A15" s="171"/>
      <c r="B15" s="168" t="s">
        <v>621</v>
      </c>
      <c r="C15" s="172" t="s">
        <v>626</v>
      </c>
      <c r="D15" s="168" t="s">
        <v>627</v>
      </c>
      <c r="E15" s="168" t="s">
        <v>145</v>
      </c>
      <c r="F15" s="169">
        <v>119</v>
      </c>
      <c r="G15" s="170"/>
      <c r="H15" s="170"/>
      <c r="I15" s="170">
        <f t="shared" si="0"/>
        <v>0</v>
      </c>
      <c r="J15" s="168">
        <f t="shared" si="1"/>
        <v>38.08</v>
      </c>
      <c r="K15" s="1">
        <f t="shared" si="2"/>
        <v>0</v>
      </c>
      <c r="L15" s="1">
        <f t="shared" si="3"/>
        <v>0</v>
      </c>
      <c r="M15" s="1"/>
      <c r="N15" s="1">
        <v>0.32</v>
      </c>
      <c r="O15" s="1"/>
      <c r="P15" s="167">
        <f t="shared" si="4"/>
        <v>0</v>
      </c>
      <c r="Q15" s="173"/>
      <c r="R15" s="173">
        <v>0</v>
      </c>
      <c r="S15" s="167">
        <f t="shared" si="5"/>
        <v>0</v>
      </c>
      <c r="X15">
        <v>0</v>
      </c>
      <c r="Z15">
        <v>0</v>
      </c>
    </row>
    <row r="16" spans="1:26" ht="24.95" customHeight="1" x14ac:dyDescent="0.25">
      <c r="A16" s="171"/>
      <c r="B16" s="168" t="s">
        <v>621</v>
      </c>
      <c r="C16" s="172" t="s">
        <v>628</v>
      </c>
      <c r="D16" s="168" t="s">
        <v>629</v>
      </c>
      <c r="E16" s="168" t="s">
        <v>210</v>
      </c>
      <c r="F16" s="169">
        <v>6.2446000000000002E-2</v>
      </c>
      <c r="G16" s="170"/>
      <c r="H16" s="170"/>
      <c r="I16" s="170">
        <f t="shared" si="0"/>
        <v>0</v>
      </c>
      <c r="J16" s="168">
        <f t="shared" si="1"/>
        <v>2.0699999999999998</v>
      </c>
      <c r="K16" s="1">
        <f t="shared" si="2"/>
        <v>0</v>
      </c>
      <c r="L16" s="1">
        <f t="shared" si="3"/>
        <v>0</v>
      </c>
      <c r="M16" s="1"/>
      <c r="N16" s="1">
        <v>33.18</v>
      </c>
      <c r="O16" s="1"/>
      <c r="P16" s="167">
        <f t="shared" si="4"/>
        <v>0</v>
      </c>
      <c r="Q16" s="173"/>
      <c r="R16" s="173">
        <v>0</v>
      </c>
      <c r="S16" s="167">
        <f t="shared" si="5"/>
        <v>0</v>
      </c>
      <c r="X16">
        <v>0</v>
      </c>
      <c r="Z16">
        <v>0</v>
      </c>
    </row>
    <row r="17" spans="1:26" ht="24.95" customHeight="1" x14ac:dyDescent="0.25">
      <c r="A17" s="171"/>
      <c r="B17" s="168" t="s">
        <v>630</v>
      </c>
      <c r="C17" s="172" t="s">
        <v>631</v>
      </c>
      <c r="D17" s="168" t="s">
        <v>632</v>
      </c>
      <c r="E17" s="168" t="s">
        <v>138</v>
      </c>
      <c r="F17" s="169">
        <v>2</v>
      </c>
      <c r="G17" s="170"/>
      <c r="H17" s="170"/>
      <c r="I17" s="170">
        <f t="shared" si="0"/>
        <v>0</v>
      </c>
      <c r="J17" s="168">
        <f t="shared" si="1"/>
        <v>13.96</v>
      </c>
      <c r="K17" s="1">
        <f t="shared" si="2"/>
        <v>0</v>
      </c>
      <c r="L17" s="1">
        <f t="shared" si="3"/>
        <v>0</v>
      </c>
      <c r="M17" s="1"/>
      <c r="N17" s="1">
        <v>6.98</v>
      </c>
      <c r="O17" s="1"/>
      <c r="P17" s="167">
        <f t="shared" si="4"/>
        <v>1E-3</v>
      </c>
      <c r="Q17" s="173"/>
      <c r="R17" s="173">
        <v>6.9999999999999999E-4</v>
      </c>
      <c r="S17" s="167">
        <f t="shared" si="5"/>
        <v>0</v>
      </c>
      <c r="X17">
        <v>0</v>
      </c>
      <c r="Z17">
        <v>0</v>
      </c>
    </row>
    <row r="18" spans="1:26" x14ac:dyDescent="0.25">
      <c r="A18" s="156"/>
      <c r="B18" s="156"/>
      <c r="C18" s="156"/>
      <c r="D18" s="156" t="s">
        <v>618</v>
      </c>
      <c r="E18" s="156"/>
      <c r="F18" s="167"/>
      <c r="G18" s="159">
        <f>ROUND((SUM(L10:L17))/1,2)</f>
        <v>0</v>
      </c>
      <c r="H18" s="159">
        <f>ROUND((SUM(M10:M17))/1,2)</f>
        <v>0</v>
      </c>
      <c r="I18" s="159">
        <f>ROUND((SUM(I10:I17))/1,2)</f>
        <v>0</v>
      </c>
      <c r="J18" s="156"/>
      <c r="K18" s="156"/>
      <c r="L18" s="156">
        <f>ROUND((SUM(L10:L17))/1,2)</f>
        <v>0</v>
      </c>
      <c r="M18" s="156">
        <f>ROUND((SUM(M10:M17))/1,2)</f>
        <v>0</v>
      </c>
      <c r="N18" s="156"/>
      <c r="O18" s="156"/>
      <c r="P18" s="174">
        <f>ROUND((SUM(P10:P17))/1,2)</f>
        <v>0.06</v>
      </c>
      <c r="Q18" s="153"/>
      <c r="R18" s="153"/>
      <c r="S18" s="174">
        <f>ROUND((SUM(S10:S17))/1,2)</f>
        <v>0</v>
      </c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"/>
      <c r="C19" s="1"/>
      <c r="D19" s="1"/>
      <c r="E19" s="1"/>
      <c r="F19" s="163"/>
      <c r="G19" s="149"/>
      <c r="H19" s="149"/>
      <c r="I19" s="149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6"/>
      <c r="B20" s="156"/>
      <c r="C20" s="156"/>
      <c r="D20" s="156" t="s">
        <v>619</v>
      </c>
      <c r="E20" s="156"/>
      <c r="F20" s="167"/>
      <c r="G20" s="157"/>
      <c r="H20" s="157"/>
      <c r="I20" s="157"/>
      <c r="J20" s="156"/>
      <c r="K20" s="156"/>
      <c r="L20" s="156"/>
      <c r="M20" s="156"/>
      <c r="N20" s="156"/>
      <c r="O20" s="156"/>
      <c r="P20" s="156"/>
      <c r="Q20" s="153"/>
      <c r="R20" s="153"/>
      <c r="S20" s="156"/>
      <c r="T20" s="153"/>
      <c r="U20" s="153"/>
      <c r="V20" s="153"/>
      <c r="W20" s="153"/>
      <c r="X20" s="153"/>
      <c r="Y20" s="153"/>
      <c r="Z20" s="153"/>
    </row>
    <row r="21" spans="1:26" ht="24.95" customHeight="1" x14ac:dyDescent="0.25">
      <c r="A21" s="171"/>
      <c r="B21" s="168" t="s">
        <v>318</v>
      </c>
      <c r="C21" s="172" t="s">
        <v>319</v>
      </c>
      <c r="D21" s="168" t="s">
        <v>633</v>
      </c>
      <c r="E21" s="168" t="s">
        <v>321</v>
      </c>
      <c r="F21" s="169">
        <v>14</v>
      </c>
      <c r="G21" s="170"/>
      <c r="H21" s="170"/>
      <c r="I21" s="170">
        <f t="shared" ref="I21:I31" si="6">ROUND(F21*(G21+H21),2)</f>
        <v>0</v>
      </c>
      <c r="J21" s="168">
        <f t="shared" ref="J21:J31" si="7">ROUND(F21*(N21),2)</f>
        <v>121.52</v>
      </c>
      <c r="K21" s="1">
        <f t="shared" ref="K21:K31" si="8">ROUND(F21*(O21),2)</f>
        <v>0</v>
      </c>
      <c r="L21" s="1">
        <f t="shared" ref="L21:L26" si="9">ROUND(F21*(G21+H21),2)</f>
        <v>0</v>
      </c>
      <c r="M21" s="1"/>
      <c r="N21" s="1">
        <v>8.68</v>
      </c>
      <c r="O21" s="1"/>
      <c r="P21" s="167">
        <f t="shared" ref="P21:P31" si="10">ROUND(F21*(R21),3)</f>
        <v>5.1999999999999998E-2</v>
      </c>
      <c r="Q21" s="173"/>
      <c r="R21" s="173">
        <v>3.7000000000000002E-3</v>
      </c>
      <c r="S21" s="167">
        <f t="shared" ref="S21:S31" si="11">ROUND(F21*(X21),3)</f>
        <v>0</v>
      </c>
      <c r="X21">
        <v>0</v>
      </c>
      <c r="Z21">
        <v>0</v>
      </c>
    </row>
    <row r="22" spans="1:26" ht="24.95" customHeight="1" x14ac:dyDescent="0.25">
      <c r="A22" s="171"/>
      <c r="B22" s="168" t="s">
        <v>634</v>
      </c>
      <c r="C22" s="172" t="s">
        <v>635</v>
      </c>
      <c r="D22" s="168" t="s">
        <v>636</v>
      </c>
      <c r="E22" s="168" t="s">
        <v>138</v>
      </c>
      <c r="F22" s="169">
        <v>2</v>
      </c>
      <c r="G22" s="170"/>
      <c r="H22" s="170"/>
      <c r="I22" s="170">
        <f t="shared" si="6"/>
        <v>0</v>
      </c>
      <c r="J22" s="168">
        <f t="shared" si="7"/>
        <v>5.48</v>
      </c>
      <c r="K22" s="1">
        <f t="shared" si="8"/>
        <v>0</v>
      </c>
      <c r="L22" s="1">
        <f t="shared" si="9"/>
        <v>0</v>
      </c>
      <c r="M22" s="1"/>
      <c r="N22" s="1">
        <v>2.74</v>
      </c>
      <c r="O22" s="1"/>
      <c r="P22" s="167">
        <f t="shared" si="10"/>
        <v>0</v>
      </c>
      <c r="Q22" s="173"/>
      <c r="R22" s="173">
        <v>3.0000000000000001E-5</v>
      </c>
      <c r="S22" s="167">
        <f t="shared" si="11"/>
        <v>0</v>
      </c>
      <c r="X22">
        <v>0</v>
      </c>
      <c r="Z22">
        <v>0</v>
      </c>
    </row>
    <row r="23" spans="1:26" ht="24.95" customHeight="1" x14ac:dyDescent="0.25">
      <c r="A23" s="171"/>
      <c r="B23" s="168" t="s">
        <v>634</v>
      </c>
      <c r="C23" s="172" t="s">
        <v>637</v>
      </c>
      <c r="D23" s="168" t="s">
        <v>638</v>
      </c>
      <c r="E23" s="168" t="s">
        <v>138</v>
      </c>
      <c r="F23" s="169">
        <v>2</v>
      </c>
      <c r="G23" s="170"/>
      <c r="H23" s="170"/>
      <c r="I23" s="170">
        <f t="shared" si="6"/>
        <v>0</v>
      </c>
      <c r="J23" s="168">
        <f t="shared" si="7"/>
        <v>3</v>
      </c>
      <c r="K23" s="1">
        <f t="shared" si="8"/>
        <v>0</v>
      </c>
      <c r="L23" s="1">
        <f t="shared" si="9"/>
        <v>0</v>
      </c>
      <c r="M23" s="1"/>
      <c r="N23" s="1">
        <v>1.5</v>
      </c>
      <c r="O23" s="1"/>
      <c r="P23" s="167">
        <f t="shared" si="10"/>
        <v>0</v>
      </c>
      <c r="Q23" s="173"/>
      <c r="R23" s="173">
        <v>2.0000000000000002E-5</v>
      </c>
      <c r="S23" s="167">
        <f t="shared" si="11"/>
        <v>0</v>
      </c>
      <c r="X23">
        <v>0</v>
      </c>
      <c r="Z23">
        <v>0</v>
      </c>
    </row>
    <row r="24" spans="1:26" ht="24.95" customHeight="1" x14ac:dyDescent="0.25">
      <c r="A24" s="171"/>
      <c r="B24" s="168" t="s">
        <v>634</v>
      </c>
      <c r="C24" s="172" t="s">
        <v>639</v>
      </c>
      <c r="D24" s="168" t="s">
        <v>640</v>
      </c>
      <c r="E24" s="168" t="s">
        <v>641</v>
      </c>
      <c r="F24" s="169">
        <v>14</v>
      </c>
      <c r="G24" s="170"/>
      <c r="H24" s="170"/>
      <c r="I24" s="170">
        <f t="shared" si="6"/>
        <v>0</v>
      </c>
      <c r="J24" s="168">
        <f t="shared" si="7"/>
        <v>15.54</v>
      </c>
      <c r="K24" s="1">
        <f t="shared" si="8"/>
        <v>0</v>
      </c>
      <c r="L24" s="1">
        <f t="shared" si="9"/>
        <v>0</v>
      </c>
      <c r="M24" s="1"/>
      <c r="N24" s="1">
        <v>1.1100000000000001</v>
      </c>
      <c r="O24" s="1"/>
      <c r="P24" s="167">
        <f t="shared" si="10"/>
        <v>0</v>
      </c>
      <c r="Q24" s="173"/>
      <c r="R24" s="173">
        <v>0</v>
      </c>
      <c r="S24" s="167">
        <f t="shared" si="11"/>
        <v>0</v>
      </c>
      <c r="X24">
        <v>0</v>
      </c>
      <c r="Z24">
        <v>0</v>
      </c>
    </row>
    <row r="25" spans="1:26" ht="24.95" customHeight="1" x14ac:dyDescent="0.25">
      <c r="A25" s="171"/>
      <c r="B25" s="168" t="s">
        <v>634</v>
      </c>
      <c r="C25" s="172" t="s">
        <v>642</v>
      </c>
      <c r="D25" s="168" t="s">
        <v>643</v>
      </c>
      <c r="E25" s="168" t="s">
        <v>138</v>
      </c>
      <c r="F25" s="169">
        <v>2</v>
      </c>
      <c r="G25" s="170"/>
      <c r="H25" s="170"/>
      <c r="I25" s="170">
        <f t="shared" si="6"/>
        <v>0</v>
      </c>
      <c r="J25" s="168">
        <f t="shared" si="7"/>
        <v>9.6199999999999992</v>
      </c>
      <c r="K25" s="1">
        <f t="shared" si="8"/>
        <v>0</v>
      </c>
      <c r="L25" s="1">
        <f t="shared" si="9"/>
        <v>0</v>
      </c>
      <c r="M25" s="1"/>
      <c r="N25" s="1">
        <v>4.8100000000000005</v>
      </c>
      <c r="O25" s="1"/>
      <c r="P25" s="167">
        <f t="shared" si="10"/>
        <v>1E-3</v>
      </c>
      <c r="Q25" s="173"/>
      <c r="R25" s="173">
        <v>4.8999999999999998E-4</v>
      </c>
      <c r="S25" s="167">
        <f t="shared" si="11"/>
        <v>0</v>
      </c>
      <c r="X25">
        <v>0</v>
      </c>
      <c r="Z25">
        <v>0</v>
      </c>
    </row>
    <row r="26" spans="1:26" ht="24.95" customHeight="1" x14ac:dyDescent="0.25">
      <c r="A26" s="171"/>
      <c r="B26" s="168" t="s">
        <v>634</v>
      </c>
      <c r="C26" s="172" t="s">
        <v>644</v>
      </c>
      <c r="D26" s="168" t="s">
        <v>645</v>
      </c>
      <c r="E26" s="168" t="s">
        <v>210</v>
      </c>
      <c r="F26" s="169">
        <v>5.7360000000000001E-2</v>
      </c>
      <c r="G26" s="170"/>
      <c r="H26" s="170"/>
      <c r="I26" s="170">
        <f t="shared" si="6"/>
        <v>0</v>
      </c>
      <c r="J26" s="168">
        <f t="shared" si="7"/>
        <v>1.46</v>
      </c>
      <c r="K26" s="1">
        <f t="shared" si="8"/>
        <v>0</v>
      </c>
      <c r="L26" s="1">
        <f t="shared" si="9"/>
        <v>0</v>
      </c>
      <c r="M26" s="1"/>
      <c r="N26" s="1">
        <v>25.42</v>
      </c>
      <c r="O26" s="1"/>
      <c r="P26" s="167">
        <f t="shared" si="10"/>
        <v>0</v>
      </c>
      <c r="Q26" s="173"/>
      <c r="R26" s="173">
        <v>0</v>
      </c>
      <c r="S26" s="167">
        <f t="shared" si="11"/>
        <v>0</v>
      </c>
      <c r="X26">
        <v>0</v>
      </c>
      <c r="Z26">
        <v>0</v>
      </c>
    </row>
    <row r="27" spans="1:26" ht="24.95" customHeight="1" x14ac:dyDescent="0.25">
      <c r="A27" s="171"/>
      <c r="B27" s="168" t="s">
        <v>116</v>
      </c>
      <c r="C27" s="172" t="s">
        <v>646</v>
      </c>
      <c r="D27" s="168" t="s">
        <v>1041</v>
      </c>
      <c r="E27" s="168" t="s">
        <v>321</v>
      </c>
      <c r="F27" s="169">
        <v>14</v>
      </c>
      <c r="G27" s="170"/>
      <c r="H27" s="170"/>
      <c r="I27" s="170">
        <f t="shared" si="6"/>
        <v>0</v>
      </c>
      <c r="J27" s="168">
        <f t="shared" si="7"/>
        <v>234.92</v>
      </c>
      <c r="K27" s="1">
        <f t="shared" si="8"/>
        <v>0</v>
      </c>
      <c r="L27" s="1"/>
      <c r="M27" s="1">
        <f>ROUND(F27*(G27+H27),2)</f>
        <v>0</v>
      </c>
      <c r="N27" s="1">
        <v>16.78</v>
      </c>
      <c r="O27" s="1"/>
      <c r="P27" s="167">
        <f t="shared" si="10"/>
        <v>0</v>
      </c>
      <c r="Q27" s="173"/>
      <c r="R27" s="173">
        <v>0</v>
      </c>
      <c r="S27" s="167">
        <f t="shared" si="11"/>
        <v>0</v>
      </c>
      <c r="X27">
        <v>0</v>
      </c>
      <c r="Z27">
        <v>0</v>
      </c>
    </row>
    <row r="28" spans="1:26" ht="24.95" customHeight="1" x14ac:dyDescent="0.25">
      <c r="A28" s="171"/>
      <c r="B28" s="168" t="s">
        <v>358</v>
      </c>
      <c r="C28" s="172" t="s">
        <v>647</v>
      </c>
      <c r="D28" s="168" t="s">
        <v>648</v>
      </c>
      <c r="E28" s="168" t="s">
        <v>138</v>
      </c>
      <c r="F28" s="169">
        <v>28</v>
      </c>
      <c r="G28" s="170"/>
      <c r="H28" s="170"/>
      <c r="I28" s="170">
        <f t="shared" si="6"/>
        <v>0</v>
      </c>
      <c r="J28" s="168">
        <f t="shared" si="7"/>
        <v>331.8</v>
      </c>
      <c r="K28" s="1">
        <f t="shared" si="8"/>
        <v>0</v>
      </c>
      <c r="L28" s="1"/>
      <c r="M28" s="1">
        <f>ROUND(F28*(G28+H28),2)</f>
        <v>0</v>
      </c>
      <c r="N28" s="1">
        <v>11.85</v>
      </c>
      <c r="O28" s="1"/>
      <c r="P28" s="167">
        <f t="shared" si="10"/>
        <v>2E-3</v>
      </c>
      <c r="Q28" s="173"/>
      <c r="R28" s="173">
        <v>6.0000000000000002E-5</v>
      </c>
      <c r="S28" s="167">
        <f t="shared" si="11"/>
        <v>0</v>
      </c>
      <c r="X28">
        <v>0</v>
      </c>
      <c r="Z28">
        <v>0</v>
      </c>
    </row>
    <row r="29" spans="1:26" ht="24.95" customHeight="1" x14ac:dyDescent="0.25">
      <c r="A29" s="171"/>
      <c r="B29" s="168" t="s">
        <v>358</v>
      </c>
      <c r="C29" s="172" t="s">
        <v>649</v>
      </c>
      <c r="D29" s="168" t="s">
        <v>650</v>
      </c>
      <c r="E29" s="168" t="s">
        <v>138</v>
      </c>
      <c r="F29" s="169">
        <v>14</v>
      </c>
      <c r="G29" s="170"/>
      <c r="H29" s="170"/>
      <c r="I29" s="170">
        <f t="shared" si="6"/>
        <v>0</v>
      </c>
      <c r="J29" s="168">
        <f t="shared" si="7"/>
        <v>117.46</v>
      </c>
      <c r="K29" s="1">
        <f t="shared" si="8"/>
        <v>0</v>
      </c>
      <c r="L29" s="1"/>
      <c r="M29" s="1">
        <f>ROUND(F29*(G29+H29),2)</f>
        <v>0</v>
      </c>
      <c r="N29" s="1">
        <v>8.39</v>
      </c>
      <c r="O29" s="1"/>
      <c r="P29" s="167">
        <f t="shared" si="10"/>
        <v>1E-3</v>
      </c>
      <c r="Q29" s="173"/>
      <c r="R29" s="173">
        <v>1E-4</v>
      </c>
      <c r="S29" s="167">
        <f t="shared" si="11"/>
        <v>0</v>
      </c>
      <c r="X29">
        <v>0</v>
      </c>
      <c r="Z29">
        <v>0</v>
      </c>
    </row>
    <row r="30" spans="1:26" ht="24.95" customHeight="1" x14ac:dyDescent="0.25">
      <c r="A30" s="171"/>
      <c r="B30" s="168" t="s">
        <v>651</v>
      </c>
      <c r="C30" s="172" t="s">
        <v>652</v>
      </c>
      <c r="D30" s="168" t="s">
        <v>653</v>
      </c>
      <c r="E30" s="168" t="s">
        <v>138</v>
      </c>
      <c r="F30" s="169">
        <v>2</v>
      </c>
      <c r="G30" s="170"/>
      <c r="H30" s="170"/>
      <c r="I30" s="170">
        <f t="shared" si="6"/>
        <v>0</v>
      </c>
      <c r="J30" s="168">
        <f t="shared" si="7"/>
        <v>10.88</v>
      </c>
      <c r="K30" s="1">
        <f t="shared" si="8"/>
        <v>0</v>
      </c>
      <c r="L30" s="1"/>
      <c r="M30" s="1">
        <f>ROUND(F30*(G30+H30),2)</f>
        <v>0</v>
      </c>
      <c r="N30" s="1">
        <v>5.44</v>
      </c>
      <c r="O30" s="1"/>
      <c r="P30" s="167">
        <f t="shared" si="10"/>
        <v>1E-3</v>
      </c>
      <c r="Q30" s="173"/>
      <c r="R30" s="173">
        <v>5.9999999999999995E-4</v>
      </c>
      <c r="S30" s="167">
        <f t="shared" si="11"/>
        <v>0</v>
      </c>
      <c r="X30">
        <v>0</v>
      </c>
      <c r="Z30">
        <v>0</v>
      </c>
    </row>
    <row r="31" spans="1:26" ht="24.95" customHeight="1" x14ac:dyDescent="0.25">
      <c r="A31" s="171"/>
      <c r="B31" s="168" t="s">
        <v>651</v>
      </c>
      <c r="C31" s="172" t="s">
        <v>654</v>
      </c>
      <c r="D31" s="168" t="s">
        <v>655</v>
      </c>
      <c r="E31" s="168" t="s">
        <v>138</v>
      </c>
      <c r="F31" s="169">
        <v>2</v>
      </c>
      <c r="G31" s="170"/>
      <c r="H31" s="170"/>
      <c r="I31" s="170">
        <f t="shared" si="6"/>
        <v>0</v>
      </c>
      <c r="J31" s="168">
        <f t="shared" si="7"/>
        <v>10.02</v>
      </c>
      <c r="K31" s="1">
        <f t="shared" si="8"/>
        <v>0</v>
      </c>
      <c r="L31" s="1"/>
      <c r="M31" s="1">
        <f>ROUND(F31*(G31+H31),2)</f>
        <v>0</v>
      </c>
      <c r="N31" s="1">
        <v>5.01</v>
      </c>
      <c r="O31" s="1"/>
      <c r="P31" s="167">
        <f t="shared" si="10"/>
        <v>0</v>
      </c>
      <c r="Q31" s="173"/>
      <c r="R31" s="173">
        <v>1E-4</v>
      </c>
      <c r="S31" s="167">
        <f t="shared" si="11"/>
        <v>0</v>
      </c>
      <c r="X31">
        <v>0</v>
      </c>
      <c r="Z31">
        <v>0</v>
      </c>
    </row>
    <row r="32" spans="1:26" x14ac:dyDescent="0.25">
      <c r="A32" s="156"/>
      <c r="B32" s="156"/>
      <c r="C32" s="156"/>
      <c r="D32" s="156" t="s">
        <v>619</v>
      </c>
      <c r="E32" s="156"/>
      <c r="F32" s="167"/>
      <c r="G32" s="159">
        <f>ROUND((SUM(L20:L31))/1,2)</f>
        <v>0</v>
      </c>
      <c r="H32" s="159">
        <f>ROUND((SUM(M20:M31))/1,2)</f>
        <v>0</v>
      </c>
      <c r="I32" s="159">
        <f>ROUND((SUM(I20:I31))/1,2)</f>
        <v>0</v>
      </c>
      <c r="J32" s="156"/>
      <c r="K32" s="156"/>
      <c r="L32" s="156">
        <f>ROUND((SUM(L20:L31))/1,2)</f>
        <v>0</v>
      </c>
      <c r="M32" s="156">
        <f>ROUND((SUM(M20:M31))/1,2)</f>
        <v>0</v>
      </c>
      <c r="N32" s="156"/>
      <c r="O32" s="156"/>
      <c r="P32" s="174">
        <f>ROUND((SUM(P20:P31))/1,2)</f>
        <v>0.06</v>
      </c>
      <c r="Q32" s="153"/>
      <c r="R32" s="153"/>
      <c r="S32" s="174">
        <f>ROUND((SUM(S20:S31))/1,2)</f>
        <v>0</v>
      </c>
      <c r="T32" s="153"/>
      <c r="U32" s="153"/>
      <c r="V32" s="153"/>
      <c r="W32" s="153"/>
      <c r="X32" s="153"/>
      <c r="Y32" s="153"/>
      <c r="Z32" s="153"/>
    </row>
    <row r="33" spans="1:26" x14ac:dyDescent="0.25">
      <c r="A33" s="1"/>
      <c r="B33" s="1"/>
      <c r="C33" s="1"/>
      <c r="D33" s="1"/>
      <c r="E33" s="1"/>
      <c r="F33" s="163"/>
      <c r="G33" s="149"/>
      <c r="H33" s="149"/>
      <c r="I33" s="149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6"/>
      <c r="B34" s="156"/>
      <c r="C34" s="156"/>
      <c r="D34" s="156" t="s">
        <v>620</v>
      </c>
      <c r="E34" s="156"/>
      <c r="F34" s="167"/>
      <c r="G34" s="157"/>
      <c r="H34" s="157"/>
      <c r="I34" s="157"/>
      <c r="J34" s="156"/>
      <c r="K34" s="156"/>
      <c r="L34" s="156"/>
      <c r="M34" s="156"/>
      <c r="N34" s="156"/>
      <c r="O34" s="156"/>
      <c r="P34" s="156"/>
      <c r="Q34" s="153"/>
      <c r="R34" s="153"/>
      <c r="S34" s="156"/>
      <c r="T34" s="153"/>
      <c r="U34" s="153"/>
      <c r="V34" s="153"/>
      <c r="W34" s="153"/>
      <c r="X34" s="153"/>
      <c r="Y34" s="153"/>
      <c r="Z34" s="153"/>
    </row>
    <row r="35" spans="1:26" ht="24.95" customHeight="1" x14ac:dyDescent="0.25">
      <c r="A35" s="171"/>
      <c r="B35" s="168" t="s">
        <v>656</v>
      </c>
      <c r="C35" s="172" t="s">
        <v>657</v>
      </c>
      <c r="D35" s="168" t="s">
        <v>658</v>
      </c>
      <c r="E35" s="168" t="s">
        <v>138</v>
      </c>
      <c r="F35" s="169">
        <v>14</v>
      </c>
      <c r="G35" s="170"/>
      <c r="H35" s="170"/>
      <c r="I35" s="170">
        <f t="shared" ref="I35:I45" si="12">ROUND(F35*(G35+H35),2)</f>
        <v>0</v>
      </c>
      <c r="J35" s="168">
        <f t="shared" ref="J35:J45" si="13">ROUND(F35*(N35),2)</f>
        <v>73.64</v>
      </c>
      <c r="K35" s="1">
        <f t="shared" ref="K35:K45" si="14">ROUND(F35*(O35),2)</f>
        <v>0</v>
      </c>
      <c r="L35" s="1">
        <f t="shared" ref="L35:L40" si="15">ROUND(F35*(G35+H35),2)</f>
        <v>0</v>
      </c>
      <c r="M35" s="1"/>
      <c r="N35" s="1">
        <v>5.26</v>
      </c>
      <c r="O35" s="1"/>
      <c r="P35" s="167">
        <f t="shared" ref="P35:P45" si="16">ROUND(F35*(R35),3)</f>
        <v>0</v>
      </c>
      <c r="Q35" s="173"/>
      <c r="R35" s="173">
        <v>0</v>
      </c>
      <c r="S35" s="167">
        <f t="shared" ref="S35:S45" si="17">ROUND(F35*(X35),3)</f>
        <v>0</v>
      </c>
      <c r="X35">
        <v>0</v>
      </c>
      <c r="Z35">
        <v>0</v>
      </c>
    </row>
    <row r="36" spans="1:26" ht="24.95" customHeight="1" x14ac:dyDescent="0.25">
      <c r="A36" s="171"/>
      <c r="B36" s="168" t="s">
        <v>656</v>
      </c>
      <c r="C36" s="172" t="s">
        <v>659</v>
      </c>
      <c r="D36" s="168" t="s">
        <v>660</v>
      </c>
      <c r="E36" s="168" t="s">
        <v>138</v>
      </c>
      <c r="F36" s="169">
        <v>6</v>
      </c>
      <c r="G36" s="170"/>
      <c r="H36" s="170"/>
      <c r="I36" s="170">
        <f t="shared" si="12"/>
        <v>0</v>
      </c>
      <c r="J36" s="168">
        <f t="shared" si="13"/>
        <v>51.66</v>
      </c>
      <c r="K36" s="1">
        <f t="shared" si="14"/>
        <v>0</v>
      </c>
      <c r="L36" s="1">
        <f t="shared" si="15"/>
        <v>0</v>
      </c>
      <c r="M36" s="1"/>
      <c r="N36" s="1">
        <v>8.61</v>
      </c>
      <c r="O36" s="1"/>
      <c r="P36" s="167">
        <f t="shared" si="16"/>
        <v>0</v>
      </c>
      <c r="Q36" s="173"/>
      <c r="R36" s="173">
        <v>0</v>
      </c>
      <c r="S36" s="167">
        <f t="shared" si="17"/>
        <v>0</v>
      </c>
      <c r="X36">
        <v>0</v>
      </c>
      <c r="Z36">
        <v>0</v>
      </c>
    </row>
    <row r="37" spans="1:26" ht="24.95" customHeight="1" x14ac:dyDescent="0.25">
      <c r="A37" s="171"/>
      <c r="B37" s="168" t="s">
        <v>656</v>
      </c>
      <c r="C37" s="172" t="s">
        <v>661</v>
      </c>
      <c r="D37" s="168" t="s">
        <v>662</v>
      </c>
      <c r="E37" s="168" t="s">
        <v>138</v>
      </c>
      <c r="F37" s="169">
        <v>8</v>
      </c>
      <c r="G37" s="170"/>
      <c r="H37" s="170"/>
      <c r="I37" s="170">
        <f t="shared" si="12"/>
        <v>0</v>
      </c>
      <c r="J37" s="168">
        <f t="shared" si="13"/>
        <v>74.48</v>
      </c>
      <c r="K37" s="1">
        <f t="shared" si="14"/>
        <v>0</v>
      </c>
      <c r="L37" s="1">
        <f t="shared" si="15"/>
        <v>0</v>
      </c>
      <c r="M37" s="1"/>
      <c r="N37" s="1">
        <v>9.31</v>
      </c>
      <c r="O37" s="1"/>
      <c r="P37" s="167">
        <f t="shared" si="16"/>
        <v>0</v>
      </c>
      <c r="Q37" s="173"/>
      <c r="R37" s="173">
        <v>0</v>
      </c>
      <c r="S37" s="167">
        <f t="shared" si="17"/>
        <v>0</v>
      </c>
      <c r="X37">
        <v>0</v>
      </c>
      <c r="Z37">
        <v>0</v>
      </c>
    </row>
    <row r="38" spans="1:26" ht="24.95" customHeight="1" x14ac:dyDescent="0.25">
      <c r="A38" s="171"/>
      <c r="B38" s="168" t="s">
        <v>656</v>
      </c>
      <c r="C38" s="172" t="s">
        <v>663</v>
      </c>
      <c r="D38" s="168" t="s">
        <v>664</v>
      </c>
      <c r="E38" s="168" t="s">
        <v>210</v>
      </c>
      <c r="F38" s="169">
        <v>0.48</v>
      </c>
      <c r="G38" s="170"/>
      <c r="H38" s="170"/>
      <c r="I38" s="170">
        <f t="shared" si="12"/>
        <v>0</v>
      </c>
      <c r="J38" s="168">
        <f t="shared" si="13"/>
        <v>13.66</v>
      </c>
      <c r="K38" s="1">
        <f t="shared" si="14"/>
        <v>0</v>
      </c>
      <c r="L38" s="1">
        <f t="shared" si="15"/>
        <v>0</v>
      </c>
      <c r="M38" s="1"/>
      <c r="N38" s="1">
        <v>28.46</v>
      </c>
      <c r="O38" s="1"/>
      <c r="P38" s="167">
        <f t="shared" si="16"/>
        <v>0</v>
      </c>
      <c r="Q38" s="173"/>
      <c r="R38" s="173">
        <v>0</v>
      </c>
      <c r="S38" s="167">
        <f t="shared" si="17"/>
        <v>0</v>
      </c>
      <c r="X38">
        <v>0</v>
      </c>
      <c r="Z38">
        <v>0</v>
      </c>
    </row>
    <row r="39" spans="1:26" ht="24.95" customHeight="1" x14ac:dyDescent="0.25">
      <c r="A39" s="171"/>
      <c r="B39" s="168" t="s">
        <v>665</v>
      </c>
      <c r="C39" s="172" t="s">
        <v>666</v>
      </c>
      <c r="D39" s="168" t="s">
        <v>667</v>
      </c>
      <c r="E39" s="168" t="s">
        <v>138</v>
      </c>
      <c r="F39" s="169">
        <v>14</v>
      </c>
      <c r="G39" s="170"/>
      <c r="H39" s="170"/>
      <c r="I39" s="170">
        <f t="shared" si="12"/>
        <v>0</v>
      </c>
      <c r="J39" s="168">
        <f t="shared" si="13"/>
        <v>43.82</v>
      </c>
      <c r="K39" s="1">
        <f t="shared" si="14"/>
        <v>0</v>
      </c>
      <c r="L39" s="1">
        <f t="shared" si="15"/>
        <v>0</v>
      </c>
      <c r="M39" s="1"/>
      <c r="N39" s="1">
        <v>3.13</v>
      </c>
      <c r="O39" s="1"/>
      <c r="P39" s="167">
        <f t="shared" si="16"/>
        <v>0</v>
      </c>
      <c r="Q39" s="173"/>
      <c r="R39" s="173">
        <v>0</v>
      </c>
      <c r="S39" s="167">
        <f t="shared" si="17"/>
        <v>0</v>
      </c>
      <c r="X39">
        <v>0</v>
      </c>
      <c r="Z39">
        <v>0</v>
      </c>
    </row>
    <row r="40" spans="1:26" ht="24.95" customHeight="1" x14ac:dyDescent="0.25">
      <c r="A40" s="171"/>
      <c r="B40" s="168" t="s">
        <v>668</v>
      </c>
      <c r="C40" s="172" t="s">
        <v>669</v>
      </c>
      <c r="D40" s="168" t="s">
        <v>670</v>
      </c>
      <c r="E40" s="168" t="s">
        <v>671</v>
      </c>
      <c r="F40" s="169">
        <v>72</v>
      </c>
      <c r="G40" s="170"/>
      <c r="H40" s="170"/>
      <c r="I40" s="170">
        <f t="shared" si="12"/>
        <v>0</v>
      </c>
      <c r="J40" s="168">
        <f t="shared" si="13"/>
        <v>918</v>
      </c>
      <c r="K40" s="1">
        <f t="shared" si="14"/>
        <v>0</v>
      </c>
      <c r="L40" s="1">
        <f t="shared" si="15"/>
        <v>0</v>
      </c>
      <c r="M40" s="1"/>
      <c r="N40" s="1">
        <v>12.75</v>
      </c>
      <c r="O40" s="1"/>
      <c r="P40" s="167">
        <f t="shared" si="16"/>
        <v>0</v>
      </c>
      <c r="Q40" s="173"/>
      <c r="R40" s="173">
        <v>0</v>
      </c>
      <c r="S40" s="167">
        <f t="shared" si="17"/>
        <v>0</v>
      </c>
      <c r="X40">
        <v>0</v>
      </c>
      <c r="Z40">
        <v>0</v>
      </c>
    </row>
    <row r="41" spans="1:26" ht="24.95" customHeight="1" x14ac:dyDescent="0.25">
      <c r="A41" s="171"/>
      <c r="B41" s="168" t="s">
        <v>651</v>
      </c>
      <c r="C41" s="172" t="s">
        <v>672</v>
      </c>
      <c r="D41" s="168" t="s">
        <v>1042</v>
      </c>
      <c r="E41" s="168" t="s">
        <v>138</v>
      </c>
      <c r="F41" s="169">
        <v>2</v>
      </c>
      <c r="G41" s="170"/>
      <c r="H41" s="170"/>
      <c r="I41" s="170">
        <f t="shared" si="12"/>
        <v>0</v>
      </c>
      <c r="J41" s="168">
        <f t="shared" si="13"/>
        <v>102.28</v>
      </c>
      <c r="K41" s="1">
        <f t="shared" si="14"/>
        <v>0</v>
      </c>
      <c r="L41" s="1"/>
      <c r="M41" s="1">
        <f>ROUND(F41*(G41+H41),2)</f>
        <v>0</v>
      </c>
      <c r="N41" s="1">
        <v>51.14</v>
      </c>
      <c r="O41" s="1"/>
      <c r="P41" s="167">
        <f t="shared" si="16"/>
        <v>3.4000000000000002E-2</v>
      </c>
      <c r="Q41" s="173"/>
      <c r="R41" s="173">
        <v>1.7000000000000001E-2</v>
      </c>
      <c r="S41" s="167">
        <f t="shared" si="17"/>
        <v>0</v>
      </c>
      <c r="X41">
        <v>0</v>
      </c>
      <c r="Z41">
        <v>0</v>
      </c>
    </row>
    <row r="42" spans="1:26" ht="24.95" customHeight="1" x14ac:dyDescent="0.25">
      <c r="A42" s="171"/>
      <c r="B42" s="168" t="s">
        <v>651</v>
      </c>
      <c r="C42" s="172" t="s">
        <v>673</v>
      </c>
      <c r="D42" s="168" t="s">
        <v>1043</v>
      </c>
      <c r="E42" s="168" t="s">
        <v>138</v>
      </c>
      <c r="F42" s="169">
        <v>2</v>
      </c>
      <c r="G42" s="170"/>
      <c r="H42" s="170"/>
      <c r="I42" s="170">
        <f t="shared" si="12"/>
        <v>0</v>
      </c>
      <c r="J42" s="168">
        <f t="shared" si="13"/>
        <v>121.94</v>
      </c>
      <c r="K42" s="1">
        <f t="shared" si="14"/>
        <v>0</v>
      </c>
      <c r="L42" s="1"/>
      <c r="M42" s="1">
        <f>ROUND(F42*(G42+H42),2)</f>
        <v>0</v>
      </c>
      <c r="N42" s="1">
        <v>60.97</v>
      </c>
      <c r="O42" s="1"/>
      <c r="P42" s="167">
        <f t="shared" si="16"/>
        <v>4.2000000000000003E-2</v>
      </c>
      <c r="Q42" s="173"/>
      <c r="R42" s="173">
        <v>2.1000000000000001E-2</v>
      </c>
      <c r="S42" s="167">
        <f t="shared" si="17"/>
        <v>0</v>
      </c>
      <c r="X42">
        <v>0</v>
      </c>
      <c r="Z42">
        <v>0</v>
      </c>
    </row>
    <row r="43" spans="1:26" ht="24.95" customHeight="1" x14ac:dyDescent="0.25">
      <c r="A43" s="171"/>
      <c r="B43" s="168" t="s">
        <v>651</v>
      </c>
      <c r="C43" s="172" t="s">
        <v>674</v>
      </c>
      <c r="D43" s="168" t="s">
        <v>1044</v>
      </c>
      <c r="E43" s="168" t="s">
        <v>138</v>
      </c>
      <c r="F43" s="169">
        <v>2</v>
      </c>
      <c r="G43" s="170"/>
      <c r="H43" s="170"/>
      <c r="I43" s="170">
        <f t="shared" si="12"/>
        <v>0</v>
      </c>
      <c r="J43" s="168">
        <f t="shared" si="13"/>
        <v>164.76</v>
      </c>
      <c r="K43" s="1">
        <f t="shared" si="14"/>
        <v>0</v>
      </c>
      <c r="L43" s="1"/>
      <c r="M43" s="1">
        <f>ROUND(F43*(G43+H43),2)</f>
        <v>0</v>
      </c>
      <c r="N43" s="1">
        <v>82.38</v>
      </c>
      <c r="O43" s="1"/>
      <c r="P43" s="167">
        <f t="shared" si="16"/>
        <v>5.8000000000000003E-2</v>
      </c>
      <c r="Q43" s="173"/>
      <c r="R43" s="173">
        <v>2.9000000000000001E-2</v>
      </c>
      <c r="S43" s="167">
        <f t="shared" si="17"/>
        <v>0</v>
      </c>
      <c r="X43">
        <v>0</v>
      </c>
      <c r="Z43">
        <v>0</v>
      </c>
    </row>
    <row r="44" spans="1:26" ht="24.95" customHeight="1" x14ac:dyDescent="0.25">
      <c r="A44" s="171"/>
      <c r="B44" s="168" t="s">
        <v>651</v>
      </c>
      <c r="C44" s="172" t="s">
        <v>675</v>
      </c>
      <c r="D44" s="168" t="s">
        <v>1045</v>
      </c>
      <c r="E44" s="168" t="s">
        <v>138</v>
      </c>
      <c r="F44" s="169">
        <v>2</v>
      </c>
      <c r="G44" s="170"/>
      <c r="H44" s="170"/>
      <c r="I44" s="170">
        <f t="shared" si="12"/>
        <v>0</v>
      </c>
      <c r="J44" s="168">
        <f t="shared" si="13"/>
        <v>211.82</v>
      </c>
      <c r="K44" s="1">
        <f t="shared" si="14"/>
        <v>0</v>
      </c>
      <c r="L44" s="1"/>
      <c r="M44" s="1">
        <f>ROUND(F44*(G44+H44),2)</f>
        <v>0</v>
      </c>
      <c r="N44" s="1">
        <v>105.91</v>
      </c>
      <c r="O44" s="1"/>
      <c r="P44" s="167">
        <f t="shared" si="16"/>
        <v>6.4000000000000001E-2</v>
      </c>
      <c r="Q44" s="173"/>
      <c r="R44" s="173">
        <v>3.2000000000000001E-2</v>
      </c>
      <c r="S44" s="167">
        <f t="shared" si="17"/>
        <v>0</v>
      </c>
      <c r="X44">
        <v>0</v>
      </c>
      <c r="Z44">
        <v>0</v>
      </c>
    </row>
    <row r="45" spans="1:26" ht="40.5" customHeight="1" x14ac:dyDescent="0.25">
      <c r="A45" s="171"/>
      <c r="B45" s="168" t="s">
        <v>651</v>
      </c>
      <c r="C45" s="172" t="s">
        <v>676</v>
      </c>
      <c r="D45" s="168" t="s">
        <v>1046</v>
      </c>
      <c r="E45" s="168" t="s">
        <v>138</v>
      </c>
      <c r="F45" s="169">
        <v>6</v>
      </c>
      <c r="G45" s="170"/>
      <c r="H45" s="170"/>
      <c r="I45" s="170">
        <f t="shared" si="12"/>
        <v>0</v>
      </c>
      <c r="J45" s="168">
        <f t="shared" si="13"/>
        <v>879.66</v>
      </c>
      <c r="K45" s="1">
        <f t="shared" si="14"/>
        <v>0</v>
      </c>
      <c r="L45" s="1"/>
      <c r="M45" s="1">
        <f>ROUND(F45*(G45+H45),2)</f>
        <v>0</v>
      </c>
      <c r="N45" s="1">
        <v>146.61000000000001</v>
      </c>
      <c r="O45" s="1"/>
      <c r="P45" s="167">
        <f t="shared" si="16"/>
        <v>0.28199999999999997</v>
      </c>
      <c r="Q45" s="173"/>
      <c r="R45" s="173">
        <v>4.7E-2</v>
      </c>
      <c r="S45" s="167">
        <f t="shared" si="17"/>
        <v>0</v>
      </c>
      <c r="X45">
        <v>0</v>
      </c>
      <c r="Z45">
        <v>0</v>
      </c>
    </row>
    <row r="46" spans="1:26" x14ac:dyDescent="0.25">
      <c r="A46" s="156"/>
      <c r="B46" s="156"/>
      <c r="C46" s="156"/>
      <c r="D46" s="156" t="s">
        <v>620</v>
      </c>
      <c r="E46" s="156"/>
      <c r="F46" s="167"/>
      <c r="G46" s="159">
        <f>ROUND((SUM(L34:L45))/1,2)</f>
        <v>0</v>
      </c>
      <c r="H46" s="159">
        <f>ROUND((SUM(M34:M45))/1,2)</f>
        <v>0</v>
      </c>
      <c r="I46" s="159">
        <f>ROUND((SUM(I34:I45))/1,2)</f>
        <v>0</v>
      </c>
      <c r="J46" s="156"/>
      <c r="K46" s="156"/>
      <c r="L46" s="156">
        <f>ROUND((SUM(L34:L45))/1,2)</f>
        <v>0</v>
      </c>
      <c r="M46" s="156">
        <f>ROUND((SUM(M34:M45))/1,2)</f>
        <v>0</v>
      </c>
      <c r="N46" s="156"/>
      <c r="O46" s="156"/>
      <c r="P46" s="174">
        <f>ROUND((SUM(P34:P45))/1,2)</f>
        <v>0.48</v>
      </c>
      <c r="S46" s="167">
        <f>ROUND((SUM(S34:S45))/1,2)</f>
        <v>0</v>
      </c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2" t="s">
        <v>75</v>
      </c>
      <c r="E48" s="156"/>
      <c r="F48" s="167"/>
      <c r="G48" s="159">
        <f>ROUND((SUM(L9:L47))/2,2)</f>
        <v>0</v>
      </c>
      <c r="H48" s="159">
        <f>ROUND((SUM(M9:M47))/2,2)</f>
        <v>0</v>
      </c>
      <c r="I48" s="159">
        <f>ROUND((SUM(I9:I47))/2,2)</f>
        <v>0</v>
      </c>
      <c r="J48" s="156"/>
      <c r="K48" s="156"/>
      <c r="L48" s="156">
        <f>ROUND((SUM(L9:L47))/2,2)</f>
        <v>0</v>
      </c>
      <c r="M48" s="156">
        <f>ROUND((SUM(M9:M47))/2,2)</f>
        <v>0</v>
      </c>
      <c r="N48" s="156"/>
      <c r="O48" s="156"/>
      <c r="P48" s="174">
        <f>ROUND((SUM(P9:P47))/2,2)</f>
        <v>0.6</v>
      </c>
      <c r="S48" s="174">
        <f>ROUND((SUM(S9:S47))/2,2)</f>
        <v>0</v>
      </c>
    </row>
    <row r="49" spans="1:26" x14ac:dyDescent="0.25">
      <c r="A49" s="175"/>
      <c r="B49" s="175" t="s">
        <v>13</v>
      </c>
      <c r="C49" s="175"/>
      <c r="D49" s="175"/>
      <c r="E49" s="175"/>
      <c r="F49" s="176" t="s">
        <v>90</v>
      </c>
      <c r="G49" s="177">
        <f>ROUND((SUM(L9:L48))/3,2)</f>
        <v>0</v>
      </c>
      <c r="H49" s="177">
        <f>ROUND((SUM(M9:M48))/3,2)</f>
        <v>0</v>
      </c>
      <c r="I49" s="177">
        <f>ROUND((SUM(I9:I48))/3,2)</f>
        <v>0</v>
      </c>
      <c r="J49" s="175"/>
      <c r="K49" s="175">
        <f>ROUND((SUM(K9:K48)),2)</f>
        <v>0</v>
      </c>
      <c r="L49" s="175">
        <f>ROUND((SUM(L9:L48))/3,2)</f>
        <v>0</v>
      </c>
      <c r="M49" s="175">
        <f>ROUND((SUM(M9:M48))/3,2)</f>
        <v>0</v>
      </c>
      <c r="N49" s="175"/>
      <c r="O49" s="175"/>
      <c r="P49" s="176">
        <f>ROUND((SUM(P9:P48))/3,2)</f>
        <v>0.6</v>
      </c>
      <c r="S49" s="176">
        <f>ROUND((SUM(S9:S48))/3,2)</f>
        <v>0</v>
      </c>
      <c r="Z49">
        <f>(SUM(Z9:Z48))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Nadstavba MŠ Zámutov č. 301 - rozšírenie kapacít / SO-01 ÚK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677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11300'!B12</f>
        <v>0</v>
      </c>
      <c r="E16" s="97">
        <f>'Rekap 11300'!C12</f>
        <v>0</v>
      </c>
      <c r="F16" s="106">
        <f>'Rekap 11300'!D12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/>
      <c r="E17" s="76"/>
      <c r="F17" s="81"/>
      <c r="G17" s="61">
        <v>7</v>
      </c>
      <c r="H17" s="116" t="s">
        <v>37</v>
      </c>
      <c r="I17" s="129"/>
      <c r="J17" s="127">
        <f>'SO 11300'!Z116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>
        <f>'Rekap 11300'!B17</f>
        <v>0</v>
      </c>
      <c r="E18" s="77">
        <f>'Rekap 11300'!C17</f>
        <v>0</v>
      </c>
      <c r="F18" s="82">
        <f>'Rekap 11300'!D17</f>
        <v>0</v>
      </c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11300'!K9:'SO 11300'!K115)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11300'!K9:'SO 11300'!K115)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8</vt:i4>
      </vt:variant>
    </vt:vector>
  </HeadingPairs>
  <TitlesOfParts>
    <vt:vector size="22" baseType="lpstr">
      <vt:lpstr>Rekapitulácia</vt:lpstr>
      <vt:lpstr>Krycí list stavby</vt:lpstr>
      <vt:lpstr>Kryci_list 11293</vt:lpstr>
      <vt:lpstr>Rekap 11293</vt:lpstr>
      <vt:lpstr>SO 11293</vt:lpstr>
      <vt:lpstr>Kryci_list 11299</vt:lpstr>
      <vt:lpstr>Rekap 11299</vt:lpstr>
      <vt:lpstr>SO 11299</vt:lpstr>
      <vt:lpstr>Kryci_list 11300</vt:lpstr>
      <vt:lpstr>Rekap 11300</vt:lpstr>
      <vt:lpstr>SO 11300</vt:lpstr>
      <vt:lpstr>Kryci_list 11301</vt:lpstr>
      <vt:lpstr>Rekap 11301</vt:lpstr>
      <vt:lpstr>SO 11301</vt:lpstr>
      <vt:lpstr>'Rekap 11293'!Názvy_tlače</vt:lpstr>
      <vt:lpstr>'Rekap 11299'!Názvy_tlače</vt:lpstr>
      <vt:lpstr>'Rekap 11300'!Názvy_tlače</vt:lpstr>
      <vt:lpstr>'Rekap 11301'!Názvy_tlače</vt:lpstr>
      <vt:lpstr>'SO 11293'!Názvy_tlače</vt:lpstr>
      <vt:lpstr>'SO 11299'!Názvy_tlače</vt:lpstr>
      <vt:lpstr>'SO 11300'!Názvy_tlače</vt:lpstr>
      <vt:lpstr>'SO 11301'!Názvy_tlače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2016-12-16T07:03:57Z</dcterms:created>
  <dcterms:modified xsi:type="dcterms:W3CDTF">2017-07-25T19:20:27Z</dcterms:modified>
</cp:coreProperties>
</file>